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takuya.kawakami\Desktop\同期フォルダ\"/>
    </mc:Choice>
  </mc:AlternateContent>
  <xr:revisionPtr revIDLastSave="0" documentId="13_ncr:1_{657FC991-990D-4223-8CB8-01E4F0CFA1B8}" xr6:coauthVersionLast="47" xr6:coauthVersionMax="47" xr10:uidLastSave="{00000000-0000-0000-0000-000000000000}"/>
  <bookViews>
    <workbookView xWindow="495" yWindow="1515" windowWidth="25050" windowHeight="16515" activeTab="2" xr2:uid="{00000000-000D-0000-FFFF-FFFF00000000}"/>
  </bookViews>
  <sheets>
    <sheet name="要綱" sheetId="2" r:id="rId1"/>
    <sheet name="星取表計算シート" sheetId="5" r:id="rId2"/>
    <sheet name="Sheet1" sheetId="6" r:id="rId3"/>
  </sheets>
  <definedNames>
    <definedName name="_xlnm.Print_Area" localSheetId="1">星取表計算シート!$A$1:$BH$23</definedName>
    <definedName name="_xlnm.Print_Area" localSheetId="0">要綱!$A$1:$M$50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8" i="5" l="1"/>
  <c r="AO20" i="5"/>
  <c r="AM23" i="5"/>
  <c r="AK23" i="5"/>
  <c r="AK22" i="5" s="1"/>
  <c r="AI23" i="5"/>
  <c r="AG23" i="5"/>
  <c r="AI21" i="5"/>
  <c r="AG21" i="5"/>
  <c r="AG20" i="5" s="1"/>
  <c r="AE23" i="5"/>
  <c r="AC23" i="5"/>
  <c r="AE21" i="5"/>
  <c r="AC21" i="5"/>
  <c r="AC20" i="5" s="1"/>
  <c r="AE19" i="5"/>
  <c r="AC19" i="5"/>
  <c r="AC18" i="5" s="1"/>
  <c r="AA23" i="5"/>
  <c r="Y23" i="5"/>
  <c r="AA21" i="5"/>
  <c r="Y21" i="5"/>
  <c r="Y20" i="5" s="1"/>
  <c r="AA19" i="5"/>
  <c r="Y19" i="5"/>
  <c r="Y18" i="5"/>
  <c r="AA17" i="5"/>
  <c r="Y17" i="5"/>
  <c r="W23" i="5"/>
  <c r="U23" i="5"/>
  <c r="W21" i="5"/>
  <c r="U21" i="5"/>
  <c r="W19" i="5"/>
  <c r="U19" i="5"/>
  <c r="W17" i="5"/>
  <c r="U17" i="5"/>
  <c r="S23" i="5"/>
  <c r="Q23" i="5"/>
  <c r="S21" i="5"/>
  <c r="Q21" i="5"/>
  <c r="Q20" i="5" s="1"/>
  <c r="S19" i="5"/>
  <c r="Q19" i="5"/>
  <c r="S17" i="5"/>
  <c r="Q17" i="5"/>
  <c r="S15" i="5"/>
  <c r="Q15" i="5"/>
  <c r="Q14" i="5" s="1"/>
  <c r="O21" i="5"/>
  <c r="M21" i="5"/>
  <c r="O19" i="5"/>
  <c r="M19" i="5"/>
  <c r="O17" i="5"/>
  <c r="M17" i="5"/>
  <c r="K23" i="5"/>
  <c r="I23" i="5"/>
  <c r="K21" i="5"/>
  <c r="I21" i="5"/>
  <c r="K19" i="5"/>
  <c r="I19" i="5"/>
  <c r="K17" i="5"/>
  <c r="I17" i="5"/>
  <c r="G23" i="5"/>
  <c r="E23" i="5"/>
  <c r="E22" i="5" s="1"/>
  <c r="G21" i="5"/>
  <c r="E21" i="5"/>
  <c r="G19" i="5"/>
  <c r="E19" i="5"/>
  <c r="G17" i="5"/>
  <c r="E17" i="5"/>
  <c r="E16" i="5" s="1"/>
  <c r="AO18" i="5"/>
  <c r="AK18" i="5"/>
  <c r="AO16" i="5"/>
  <c r="AK16" i="5"/>
  <c r="AG16" i="5"/>
  <c r="AO3" i="5"/>
  <c r="AK3" i="5"/>
  <c r="AG3" i="5"/>
  <c r="AC3" i="5"/>
  <c r="Y3" i="5"/>
  <c r="U3" i="5"/>
  <c r="Q3" i="5"/>
  <c r="M3" i="5"/>
  <c r="AQ23" i="5"/>
  <c r="AO23" i="5"/>
  <c r="AO14" i="5"/>
  <c r="AO12" i="5"/>
  <c r="AO10" i="5"/>
  <c r="AO8" i="5"/>
  <c r="AO6" i="5"/>
  <c r="AO4" i="5"/>
  <c r="AK14" i="5"/>
  <c r="AK12" i="5"/>
  <c r="AK10" i="5"/>
  <c r="AK8" i="5"/>
  <c r="AK6" i="5"/>
  <c r="AK4" i="5"/>
  <c r="AG14" i="5"/>
  <c r="AG12" i="5"/>
  <c r="AG10" i="5"/>
  <c r="AG8" i="5"/>
  <c r="AG6" i="5"/>
  <c r="AG4" i="5"/>
  <c r="D49" i="2"/>
  <c r="C46" i="2"/>
  <c r="J45" i="2"/>
  <c r="J48" i="2"/>
  <c r="I48" i="2"/>
  <c r="M47" i="2"/>
  <c r="G46" i="2"/>
  <c r="I45" i="2"/>
  <c r="F44" i="2"/>
  <c r="C43" i="2"/>
  <c r="J41" i="2"/>
  <c r="I40" i="2"/>
  <c r="M48" i="2"/>
  <c r="J47" i="2"/>
  <c r="L46" i="2"/>
  <c r="D45" i="2"/>
  <c r="C44" i="2"/>
  <c r="J42" i="2"/>
  <c r="G41" i="2"/>
  <c r="F40" i="2"/>
  <c r="D39" i="2"/>
  <c r="C39" i="2"/>
  <c r="G48" i="2"/>
  <c r="F45" i="2"/>
  <c r="D46" i="2"/>
  <c r="I47" i="2"/>
  <c r="M43" i="2"/>
  <c r="L42" i="2"/>
  <c r="I41" i="2"/>
  <c r="D40" i="2"/>
  <c r="C49" i="2"/>
  <c r="F47" i="2"/>
  <c r="M45" i="2"/>
  <c r="M46" i="2"/>
  <c r="J44" i="2"/>
  <c r="I44" i="2"/>
  <c r="G43" i="2"/>
  <c r="G44" i="2"/>
  <c r="I42" i="2"/>
  <c r="D41" i="2"/>
  <c r="M39" i="2"/>
  <c r="D48" i="2"/>
  <c r="G47" i="2"/>
  <c r="F46" i="2"/>
  <c r="M44" i="2"/>
  <c r="J43" i="2"/>
  <c r="G42" i="2"/>
  <c r="F41" i="2"/>
  <c r="C40" i="2"/>
  <c r="G45" i="2"/>
  <c r="C47" i="2"/>
  <c r="D44" i="2"/>
  <c r="D43" i="2"/>
  <c r="M41" i="2"/>
  <c r="M40" i="2"/>
  <c r="L39" i="2"/>
  <c r="F48" i="2"/>
  <c r="L48" i="2"/>
  <c r="L47" i="2"/>
  <c r="I46" i="2"/>
  <c r="C45" i="2"/>
  <c r="L43" i="2"/>
  <c r="F42" i="2"/>
  <c r="C41" i="2"/>
  <c r="J39" i="2"/>
  <c r="I43" i="2"/>
  <c r="D42" i="2"/>
  <c r="L40" i="2"/>
  <c r="G39" i="2"/>
  <c r="J46" i="2"/>
  <c r="L45" i="2"/>
  <c r="C48" i="2"/>
  <c r="D47" i="2"/>
  <c r="L44" i="2"/>
  <c r="F43" i="2"/>
  <c r="C42" i="2"/>
  <c r="J40" i="2"/>
  <c r="I39" i="2"/>
  <c r="M42" i="2"/>
  <c r="L41" i="2"/>
  <c r="G40" i="2"/>
  <c r="F39" i="2"/>
  <c r="M38" i="2"/>
  <c r="L38" i="2"/>
  <c r="J38" i="2"/>
  <c r="I38" i="2"/>
  <c r="G38" i="2"/>
  <c r="F38" i="2"/>
  <c r="D38" i="2"/>
  <c r="C38" i="2"/>
  <c r="I3" i="5"/>
  <c r="U6" i="5"/>
  <c r="Q8" i="5"/>
  <c r="S13" i="5"/>
  <c r="Q13" i="5"/>
  <c r="Q12" i="5" s="1"/>
  <c r="O23" i="5"/>
  <c r="M23" i="5"/>
  <c r="M22" i="5" s="1"/>
  <c r="O15" i="5"/>
  <c r="M15" i="5"/>
  <c r="M14" i="5" s="1"/>
  <c r="O13" i="5"/>
  <c r="M13" i="5"/>
  <c r="M12" i="5" s="1"/>
  <c r="K15" i="5"/>
  <c r="I15" i="5"/>
  <c r="I14" i="5" s="1"/>
  <c r="K13" i="5"/>
  <c r="I13" i="5"/>
  <c r="I11" i="5"/>
  <c r="I10" i="5" s="1"/>
  <c r="K11" i="5"/>
  <c r="K9" i="5"/>
  <c r="I9" i="5"/>
  <c r="I8" i="5" s="1"/>
  <c r="E9" i="5"/>
  <c r="E8" i="5" s="1"/>
  <c r="G15" i="5"/>
  <c r="E15" i="5"/>
  <c r="E14" i="5" s="1"/>
  <c r="G13" i="5"/>
  <c r="E13" i="5"/>
  <c r="E12" i="5" s="1"/>
  <c r="G11" i="5"/>
  <c r="E11" i="5"/>
  <c r="E10" i="5" s="1"/>
  <c r="G9" i="5"/>
  <c r="G7" i="5"/>
  <c r="E7" i="5"/>
  <c r="E6" i="5" s="1"/>
  <c r="BN4" i="5"/>
  <c r="W15" i="5"/>
  <c r="U15" i="5"/>
  <c r="U14" i="5" s="1"/>
  <c r="O11" i="5"/>
  <c r="M11" i="5"/>
  <c r="M10" i="5" s="1"/>
  <c r="AC14" i="5"/>
  <c r="AC12" i="5"/>
  <c r="Y12" i="5"/>
  <c r="AC10" i="5"/>
  <c r="Y10" i="5"/>
  <c r="U10" i="5"/>
  <c r="Y8" i="5"/>
  <c r="U8" i="5"/>
  <c r="AC6" i="5"/>
  <c r="Y6" i="5"/>
  <c r="Q6" i="5"/>
  <c r="M6" i="5"/>
  <c r="AC4" i="5"/>
  <c r="Y4" i="5"/>
  <c r="U4" i="5"/>
  <c r="Q4" i="5"/>
  <c r="M4" i="5"/>
  <c r="I4" i="5"/>
  <c r="E3" i="5"/>
  <c r="I12" i="5" l="1"/>
  <c r="M16" i="5"/>
  <c r="BA18" i="5"/>
  <c r="BC18" i="5"/>
  <c r="AG22" i="5"/>
  <c r="AS14" i="5"/>
  <c r="AW14" i="5"/>
  <c r="BA14" i="5"/>
  <c r="BA22" i="5"/>
  <c r="BC22" i="5"/>
  <c r="BA20" i="5"/>
  <c r="BC20" i="5"/>
  <c r="AU14" i="5"/>
  <c r="BC14" i="5"/>
  <c r="BA16" i="5"/>
  <c r="BC16" i="5"/>
  <c r="AC22" i="5"/>
  <c r="U18" i="5"/>
  <c r="BC6" i="5"/>
  <c r="Y16" i="5"/>
  <c r="Y22" i="5"/>
  <c r="U20" i="5"/>
  <c r="U22" i="5"/>
  <c r="U16" i="5"/>
  <c r="Q18" i="5"/>
  <c r="Q22" i="5"/>
  <c r="Q16" i="5"/>
  <c r="M20" i="5"/>
  <c r="M18" i="5"/>
  <c r="I22" i="5"/>
  <c r="I20" i="5"/>
  <c r="I18" i="5"/>
  <c r="I16" i="5"/>
  <c r="E20" i="5"/>
  <c r="E18" i="5"/>
  <c r="BA12" i="5"/>
  <c r="BC4" i="5"/>
  <c r="BA10" i="5"/>
  <c r="AW10" i="5"/>
  <c r="AS10" i="5"/>
  <c r="AU10" i="5"/>
  <c r="AU6" i="5"/>
  <c r="BA8" i="5"/>
  <c r="AW6" i="5"/>
  <c r="AS6" i="5"/>
  <c r="BC8" i="5"/>
  <c r="AS8" i="5"/>
  <c r="AW8" i="5"/>
  <c r="AW12" i="5"/>
  <c r="BA6" i="5"/>
  <c r="AU12" i="5"/>
  <c r="AS12" i="5"/>
  <c r="BC12" i="5"/>
  <c r="BA4" i="5"/>
  <c r="AU4" i="5"/>
  <c r="BC10" i="5"/>
  <c r="AU8" i="5"/>
  <c r="AW4" i="5"/>
  <c r="AS4" i="5"/>
  <c r="AW16" i="5" l="1"/>
  <c r="AU22" i="5"/>
  <c r="AW20" i="5"/>
  <c r="AU20" i="5"/>
  <c r="AW22" i="5"/>
  <c r="AS22" i="5"/>
  <c r="AS18" i="5"/>
  <c r="AW18" i="5"/>
  <c r="BE20" i="5"/>
  <c r="AU16" i="5"/>
  <c r="AS16" i="5"/>
  <c r="AS20" i="5"/>
  <c r="BE18" i="5"/>
  <c r="AU18" i="5"/>
  <c r="BE14" i="5"/>
  <c r="BE22" i="5"/>
  <c r="AY14" i="5"/>
  <c r="BE16" i="5"/>
  <c r="BE6" i="5"/>
  <c r="AY10" i="5"/>
  <c r="BE8" i="5"/>
  <c r="BE4" i="5"/>
  <c r="BE12" i="5"/>
  <c r="AY12" i="5"/>
  <c r="AY8" i="5"/>
  <c r="BE10" i="5"/>
  <c r="AY4" i="5"/>
  <c r="AY6" i="5"/>
  <c r="AY16" i="5" l="1"/>
  <c r="BO16" i="5" s="1"/>
  <c r="AY20" i="5"/>
  <c r="BO20" i="5" s="1"/>
  <c r="AY22" i="5"/>
  <c r="BO22" i="5" s="1"/>
  <c r="AY18" i="5"/>
  <c r="BO18" i="5" s="1"/>
  <c r="BO8" i="5"/>
  <c r="BO4" i="5"/>
  <c r="BO12" i="5"/>
  <c r="BO14" i="5"/>
  <c r="BO6" i="5"/>
  <c r="BO10" i="5"/>
  <c r="BG10" i="5" l="1"/>
  <c r="BG14" i="5"/>
  <c r="BG20" i="5"/>
  <c r="BG12" i="5"/>
  <c r="BG18" i="5"/>
  <c r="BG22" i="5"/>
  <c r="BG16" i="5"/>
  <c r="BG4" i="5"/>
  <c r="BG6" i="5"/>
  <c r="BG8" i="5"/>
</calcChain>
</file>

<file path=xl/sharedStrings.xml><?xml version="1.0" encoding="utf-8"?>
<sst xmlns="http://schemas.openxmlformats.org/spreadsheetml/2006/main" count="150" uniqueCount="77">
  <si>
    <t>得点</t>
    <rPh sb="0" eb="2">
      <t>トクテン</t>
    </rPh>
    <phoneticPr fontId="1"/>
  </si>
  <si>
    <t>失点</t>
    <rPh sb="0" eb="2">
      <t>シッテン</t>
    </rPh>
    <phoneticPr fontId="1"/>
  </si>
  <si>
    <t>得失</t>
    <rPh sb="0" eb="2">
      <t>トクシツ</t>
    </rPh>
    <phoneticPr fontId="1"/>
  </si>
  <si>
    <t>順位</t>
    <rPh sb="0" eb="2">
      <t>ジュンイ</t>
    </rPh>
    <phoneticPr fontId="1"/>
  </si>
  <si>
    <t>負</t>
    <rPh sb="0" eb="1">
      <t>マケ</t>
    </rPh>
    <phoneticPr fontId="1"/>
  </si>
  <si>
    <t>分</t>
    <rPh sb="0" eb="1">
      <t>ブン</t>
    </rPh>
    <phoneticPr fontId="1"/>
  </si>
  <si>
    <t>勝点</t>
    <rPh sb="0" eb="2">
      <t>カチテン</t>
    </rPh>
    <phoneticPr fontId="1"/>
  </si>
  <si>
    <t>Ａブロック</t>
    <phoneticPr fontId="1"/>
  </si>
  <si>
    <t>勝</t>
    <rPh sb="0" eb="1">
      <t>カチ</t>
    </rPh>
    <phoneticPr fontId="1"/>
  </si>
  <si>
    <t>１）大会要項</t>
    <phoneticPr fontId="1"/>
  </si>
  <si>
    <t>開催日</t>
    <rPh sb="0" eb="3">
      <t>カイサイビ</t>
    </rPh>
    <phoneticPr fontId="1"/>
  </si>
  <si>
    <t>会場</t>
    <rPh sb="0" eb="1">
      <t>カイ</t>
    </rPh>
    <rPh sb="1" eb="2">
      <t>バ</t>
    </rPh>
    <phoneticPr fontId="1"/>
  </si>
  <si>
    <t>準備</t>
    <rPh sb="0" eb="1">
      <t>ジュン</t>
    </rPh>
    <rPh sb="1" eb="2">
      <t>ビ</t>
    </rPh>
    <phoneticPr fontId="1"/>
  </si>
  <si>
    <t>２）競技方法</t>
    <phoneticPr fontId="1"/>
  </si>
  <si>
    <t>　・（財）日本サッカー協会規則８人制サッカールールで運用する。</t>
    <rPh sb="3" eb="4">
      <t>ザイ</t>
    </rPh>
    <rPh sb="5" eb="7">
      <t>ニホン</t>
    </rPh>
    <rPh sb="11" eb="13">
      <t>キョウカイ</t>
    </rPh>
    <rPh sb="13" eb="15">
      <t>キソク</t>
    </rPh>
    <rPh sb="16" eb="18">
      <t>ニンセイ</t>
    </rPh>
    <rPh sb="26" eb="28">
      <t>ウンヨウ</t>
    </rPh>
    <phoneticPr fontId="1"/>
  </si>
  <si>
    <t>　・予選リーグの順位決定は勝点制とする。（勝ち＝３点、引き分け＝１点、負け＝０点）次に得失点差、</t>
    <phoneticPr fontId="1"/>
  </si>
  <si>
    <t>　・予選リーグの警告は決勝トーナメントに持ち越さない</t>
    <rPh sb="2" eb="4">
      <t>ヨセン</t>
    </rPh>
    <rPh sb="8" eb="10">
      <t>ケイコク</t>
    </rPh>
    <rPh sb="11" eb="13">
      <t>ケッショウ</t>
    </rPh>
    <rPh sb="20" eb="21">
      <t>モ</t>
    </rPh>
    <rPh sb="22" eb="23">
      <t>コ</t>
    </rPh>
    <phoneticPr fontId="1"/>
  </si>
  <si>
    <t>　　悪質なプレーによる退場の場合は、規律委員会により協議される。</t>
    <rPh sb="2" eb="4">
      <t>アクシツ</t>
    </rPh>
    <rPh sb="11" eb="13">
      <t>タイジョウ</t>
    </rPh>
    <rPh sb="14" eb="16">
      <t>バアイ</t>
    </rPh>
    <rPh sb="18" eb="23">
      <t>キリツイインカイ</t>
    </rPh>
    <rPh sb="26" eb="28">
      <t>キョウギ</t>
    </rPh>
    <phoneticPr fontId="1"/>
  </si>
  <si>
    <t>　・必要と認めた場合は、協議の上、給水タイムを設ける場合が有ります。</t>
    <rPh sb="2" eb="4">
      <t>ヒツヨウ</t>
    </rPh>
    <rPh sb="5" eb="6">
      <t>ミト</t>
    </rPh>
    <rPh sb="8" eb="10">
      <t>バアイ</t>
    </rPh>
    <rPh sb="12" eb="14">
      <t>キョウギ</t>
    </rPh>
    <rPh sb="15" eb="16">
      <t>ウエ</t>
    </rPh>
    <rPh sb="17" eb="19">
      <t>キュウスイ</t>
    </rPh>
    <rPh sb="23" eb="24">
      <t>モウ</t>
    </rPh>
    <rPh sb="26" eb="28">
      <t>バアイ</t>
    </rPh>
    <rPh sb="29" eb="30">
      <t>ア</t>
    </rPh>
    <phoneticPr fontId="1"/>
  </si>
  <si>
    <t>　・選手は小学校６年生以下の児童で構成しｽﾀｰﾃｨﾝｸﾞ８名ｻﾌﾞ８名まで、計１６名までとし自由な交代とする。</t>
    <rPh sb="2" eb="4">
      <t>センシュ</t>
    </rPh>
    <rPh sb="5" eb="8">
      <t>ショウガッコウ</t>
    </rPh>
    <rPh sb="9" eb="11">
      <t>ネンセイ</t>
    </rPh>
    <rPh sb="11" eb="13">
      <t>イカ</t>
    </rPh>
    <rPh sb="14" eb="16">
      <t>ジドウ</t>
    </rPh>
    <rPh sb="17" eb="19">
      <t>コウセイ</t>
    </rPh>
    <rPh sb="29" eb="30">
      <t>メイ</t>
    </rPh>
    <rPh sb="34" eb="35">
      <t>メイ</t>
    </rPh>
    <rPh sb="38" eb="39">
      <t>ケイ</t>
    </rPh>
    <rPh sb="41" eb="42">
      <t>メイ</t>
    </rPh>
    <rPh sb="46" eb="48">
      <t>ジユウ</t>
    </rPh>
    <rPh sb="49" eb="51">
      <t>コウタイ</t>
    </rPh>
    <phoneticPr fontId="1"/>
  </si>
  <si>
    <t>ｱﾋﾞｰｶ米沢</t>
  </si>
  <si>
    <t>高畠蹴友</t>
  </si>
  <si>
    <t>川西JFC</t>
  </si>
  <si>
    <t>　・予選は各ブロックリーグ戦、順位決定戦を行う。</t>
    <rPh sb="2" eb="4">
      <t>ヨセン</t>
    </rPh>
    <rPh sb="5" eb="6">
      <t>カク</t>
    </rPh>
    <rPh sb="13" eb="14">
      <t>セン</t>
    </rPh>
    <rPh sb="15" eb="17">
      <t>ジュンイ</t>
    </rPh>
    <rPh sb="17" eb="20">
      <t>ケッテイセン</t>
    </rPh>
    <rPh sb="21" eb="22">
      <t>オコナ</t>
    </rPh>
    <phoneticPr fontId="1"/>
  </si>
  <si>
    <t>　　得点上位、失点下位、直接勝敗で決定する。同率の場合は抽選を行う。</t>
    <rPh sb="28" eb="30">
      <t>チュウセン</t>
    </rPh>
    <rPh sb="31" eb="32">
      <t>オコナ</t>
    </rPh>
    <phoneticPr fontId="1"/>
  </si>
  <si>
    <t>場所　米沢SF 8:00-17:00 東西コート</t>
    <rPh sb="0" eb="2">
      <t>バショ</t>
    </rPh>
    <rPh sb="3" eb="5">
      <t>ヨネザワ</t>
    </rPh>
    <rPh sb="19" eb="20">
      <t>ヒガシ</t>
    </rPh>
    <rPh sb="20" eb="21">
      <t>ニシ</t>
    </rPh>
    <phoneticPr fontId="1"/>
  </si>
  <si>
    <t>アビーカ米沢</t>
  </si>
  <si>
    <t>アルカディア</t>
  </si>
  <si>
    <t>窪田SC</t>
  </si>
  <si>
    <t>フェニックス</t>
  </si>
  <si>
    <t>南陽FCR</t>
  </si>
  <si>
    <t>2</t>
    <phoneticPr fontId="1"/>
  </si>
  <si>
    <t>3</t>
    <phoneticPr fontId="1"/>
  </si>
  <si>
    <t>4</t>
    <phoneticPr fontId="1"/>
  </si>
  <si>
    <t>5</t>
    <phoneticPr fontId="1"/>
  </si>
  <si>
    <t>8</t>
    <phoneticPr fontId="1"/>
  </si>
  <si>
    <t>アステラーソ</t>
  </si>
  <si>
    <t>FCグラッソ</t>
  </si>
  <si>
    <t>喜多方中央</t>
  </si>
  <si>
    <t>アルカディア</t>
    <phoneticPr fontId="1"/>
  </si>
  <si>
    <t>窪田SC</t>
    <phoneticPr fontId="1"/>
  </si>
  <si>
    <t>フェニックス</t>
    <phoneticPr fontId="1"/>
  </si>
  <si>
    <t>アビーカ</t>
    <phoneticPr fontId="1"/>
  </si>
  <si>
    <t>FCグラッソ</t>
    <phoneticPr fontId="1"/>
  </si>
  <si>
    <t>2024　第４回ライオンズクラブ杯少年サッカー大会</t>
    <rPh sb="5" eb="6">
      <t>ダイ</t>
    </rPh>
    <rPh sb="7" eb="8">
      <t>カイ</t>
    </rPh>
    <rPh sb="16" eb="17">
      <t>ハイ</t>
    </rPh>
    <rPh sb="17" eb="19">
      <t>ショウネン</t>
    </rPh>
    <rPh sb="23" eb="25">
      <t>タイカイ</t>
    </rPh>
    <phoneticPr fontId="1"/>
  </si>
  <si>
    <t>　・試合時間は１５分１本　</t>
    <rPh sb="2" eb="4">
      <t>シアイ</t>
    </rPh>
    <rPh sb="4" eb="6">
      <t>ジカン</t>
    </rPh>
    <rPh sb="9" eb="10">
      <t>フン</t>
    </rPh>
    <rPh sb="11" eb="12">
      <t>ホン</t>
    </rPh>
    <phoneticPr fontId="1"/>
  </si>
  <si>
    <t>東北Aコート</t>
    <rPh sb="0" eb="1">
      <t>ヒガシ</t>
    </rPh>
    <rPh sb="1" eb="2">
      <t>キタ</t>
    </rPh>
    <phoneticPr fontId="1"/>
  </si>
  <si>
    <t>東南Bコート</t>
    <rPh sb="0" eb="1">
      <t>ヒガシ</t>
    </rPh>
    <rPh sb="1" eb="2">
      <t>ミナミ</t>
    </rPh>
    <phoneticPr fontId="1"/>
  </si>
  <si>
    <t>西南Cコート</t>
    <rPh sb="0" eb="1">
      <t>ニシ</t>
    </rPh>
    <rPh sb="1" eb="2">
      <t>ミナミ</t>
    </rPh>
    <phoneticPr fontId="1"/>
  </si>
  <si>
    <t>西北Dコート</t>
    <rPh sb="0" eb="1">
      <t>ニシ</t>
    </rPh>
    <rPh sb="1" eb="2">
      <t>キタ</t>
    </rPh>
    <phoneticPr fontId="1"/>
  </si>
  <si>
    <t>FORTIS</t>
  </si>
  <si>
    <t>FORTIS</t>
    <phoneticPr fontId="1"/>
  </si>
  <si>
    <t>アステラーソ</t>
    <phoneticPr fontId="1"/>
  </si>
  <si>
    <t>南陽FC</t>
    <rPh sb="0" eb="2">
      <t>ナンヨウ</t>
    </rPh>
    <phoneticPr fontId="1"/>
  </si>
  <si>
    <t>FCグラッソ</t>
    <phoneticPr fontId="1"/>
  </si>
  <si>
    <t>北部FC</t>
    <rPh sb="0" eb="2">
      <t>ホクブ</t>
    </rPh>
    <phoneticPr fontId="1"/>
  </si>
  <si>
    <t>エストラーレ</t>
  </si>
  <si>
    <t>３）スケジュール</t>
    <phoneticPr fontId="1"/>
  </si>
  <si>
    <t>8:00（終了後監督会議）</t>
    <rPh sb="5" eb="8">
      <t>シュウリョウゴ</t>
    </rPh>
    <rPh sb="8" eb="12">
      <t>カントクカイギ</t>
    </rPh>
    <phoneticPr fontId="1"/>
  </si>
  <si>
    <t>表彰式</t>
    <rPh sb="0" eb="3">
      <t>ヒョウショウシキ</t>
    </rPh>
    <phoneticPr fontId="1"/>
  </si>
  <si>
    <t>試合</t>
    <rPh sb="0" eb="2">
      <t>シアイ</t>
    </rPh>
    <phoneticPr fontId="1"/>
  </si>
  <si>
    <t>　・審判は１人制とする。 割当は当該チームで決めてください。</t>
    <rPh sb="2" eb="4">
      <t>シンパン</t>
    </rPh>
    <rPh sb="6" eb="8">
      <t>ニンセイ</t>
    </rPh>
    <rPh sb="13" eb="15">
      <t>ワリアテ</t>
    </rPh>
    <rPh sb="16" eb="18">
      <t>トウガイ</t>
    </rPh>
    <rPh sb="22" eb="23">
      <t>キ</t>
    </rPh>
    <phoneticPr fontId="1"/>
  </si>
  <si>
    <t>アビーカ</t>
  </si>
  <si>
    <t>5</t>
  </si>
  <si>
    <t>8</t>
  </si>
  <si>
    <t>アステラーソ</t>
    <phoneticPr fontId="1"/>
  </si>
  <si>
    <t>南陽FC</t>
    <phoneticPr fontId="1"/>
  </si>
  <si>
    <t>北部FC</t>
    <rPh sb="0" eb="2">
      <t>ホクブ</t>
    </rPh>
    <phoneticPr fontId="1"/>
  </si>
  <si>
    <t>FORTIS</t>
    <phoneticPr fontId="1"/>
  </si>
  <si>
    <t>５リーグ対戦成績表</t>
    <rPh sb="4" eb="6">
      <t>タイセン</t>
    </rPh>
    <rPh sb="6" eb="9">
      <t>セイセキヒョウ</t>
    </rPh>
    <phoneticPr fontId="1"/>
  </si>
  <si>
    <t>　・成績上位には表彰を行う。</t>
    <rPh sb="2" eb="6">
      <t>セイセキジョウイ</t>
    </rPh>
    <rPh sb="8" eb="10">
      <t>ヒョウショウ</t>
    </rPh>
    <rPh sb="11" eb="12">
      <t>オコナ</t>
    </rPh>
    <phoneticPr fontId="1"/>
  </si>
  <si>
    <t>協賛　米沢松岬ライオンズクラブ</t>
    <rPh sb="0" eb="2">
      <t>キョウサン</t>
    </rPh>
    <phoneticPr fontId="1"/>
  </si>
  <si>
    <t>2024/11/4　月曜日</t>
    <rPh sb="10" eb="13">
      <t>ゲツヨウビ</t>
    </rPh>
    <phoneticPr fontId="1"/>
  </si>
  <si>
    <t>次の開始時刻の５分前を超えないようにお願いいたします。</t>
    <rPh sb="0" eb="1">
      <t>ツギ</t>
    </rPh>
    <rPh sb="2" eb="4">
      <t>カイシ</t>
    </rPh>
    <rPh sb="4" eb="6">
      <t>ジコク</t>
    </rPh>
    <rPh sb="8" eb="10">
      <t>フンマエ</t>
    </rPh>
    <rPh sb="11" eb="12">
      <t>コ</t>
    </rPh>
    <rPh sb="19" eb="20">
      <t>ネガ</t>
    </rPh>
    <phoneticPr fontId="1"/>
  </si>
  <si>
    <t>エストレーラ</t>
    <phoneticPr fontId="1"/>
  </si>
  <si>
    <t>撤去</t>
    <rPh sb="0" eb="2">
      <t>テッキョ</t>
    </rPh>
    <phoneticPr fontId="1"/>
  </si>
  <si>
    <t>設営</t>
    <rPh sb="0" eb="2">
      <t>セツエイ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</si>
</sst>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;General;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i/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ゴシック"/>
      <family val="3"/>
      <charset val="128"/>
    </font>
    <font>
      <sz val="9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65">
    <xf numFmtId="0" fontId="0" fillId="0" borderId="0" xfId="0"/>
    <xf numFmtId="49" fontId="4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left"/>
    </xf>
    <xf numFmtId="49" fontId="6" fillId="0" borderId="0" xfId="0" applyNumberFormat="1" applyFont="1" applyAlignment="1">
      <alignment horizontal="left"/>
    </xf>
    <xf numFmtId="49" fontId="2" fillId="0" borderId="0" xfId="0" applyNumberFormat="1" applyFont="1"/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20" fontId="0" fillId="0" borderId="0" xfId="0" applyNumberFormat="1"/>
    <xf numFmtId="0" fontId="0" fillId="0" borderId="4" xfId="0" applyBorder="1"/>
    <xf numFmtId="0" fontId="0" fillId="0" borderId="0" xfId="0" applyAlignment="1">
      <alignment horizontal="center"/>
    </xf>
    <xf numFmtId="49" fontId="6" fillId="0" borderId="0" xfId="0" applyNumberFormat="1" applyFont="1"/>
    <xf numFmtId="0" fontId="7" fillId="0" borderId="0" xfId="0" applyFont="1"/>
    <xf numFmtId="49" fontId="3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4" xfId="0" applyBorder="1" applyAlignment="1">
      <alignment horizontal="center" vertical="center"/>
    </xf>
    <xf numFmtId="20" fontId="0" fillId="0" borderId="4" xfId="0" applyNumberFormat="1" applyBorder="1" applyAlignment="1">
      <alignment vertical="center"/>
    </xf>
    <xf numFmtId="0" fontId="0" fillId="0" borderId="4" xfId="0" applyBorder="1" applyAlignment="1">
      <alignment horizontal="center" shrinkToFit="1"/>
    </xf>
    <xf numFmtId="49" fontId="0" fillId="0" borderId="4" xfId="0" applyNumberFormat="1" applyBorder="1" applyAlignment="1">
      <alignment horizontal="center" shrinkToFit="1"/>
    </xf>
    <xf numFmtId="0" fontId="11" fillId="0" borderId="0" xfId="0" applyFont="1"/>
    <xf numFmtId="0" fontId="0" fillId="0" borderId="4" xfId="0" applyBorder="1" applyAlignment="1">
      <alignment horizontal="center" vertical="top" shrinkToFit="1"/>
    </xf>
    <xf numFmtId="49" fontId="0" fillId="0" borderId="4" xfId="0" applyNumberFormat="1" applyBorder="1" applyAlignment="1">
      <alignment horizontal="center" vertical="top" shrinkToFit="1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49" fontId="2" fillId="0" borderId="0" xfId="0" applyNumberFormat="1" applyFont="1" applyAlignment="1">
      <alignment horizontal="left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176" fontId="0" fillId="0" borderId="3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0" xfId="0" applyAlignment="1">
      <alignment horizontal="center" vertical="top"/>
    </xf>
    <xf numFmtId="176" fontId="0" fillId="0" borderId="5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2" fillId="2" borderId="3" xfId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214604</xdr:colOff>
      <xdr:row>23</xdr:row>
      <xdr:rowOff>0</xdr:rowOff>
    </xdr:from>
    <xdr:ext cx="377539" cy="65"/>
    <xdr:sp macro="" textlink="">
      <xdr:nvSpPr>
        <xdr:cNvPr id="2" name="Text Box 79">
          <a:extLst>
            <a:ext uri="{FF2B5EF4-FFF2-40B4-BE49-F238E27FC236}">
              <a16:creationId xmlns:a16="http://schemas.microsoft.com/office/drawing/2014/main" id="{F6CC1C80-22F8-4292-807B-2165A803B1C2}"/>
            </a:ext>
          </a:extLst>
        </xdr:cNvPr>
        <xdr:cNvSpPr txBox="1">
          <a:spLocks noChangeArrowheads="1"/>
        </xdr:cNvSpPr>
      </xdr:nvSpPr>
      <xdr:spPr bwMode="auto">
        <a:xfrm>
          <a:off x="2357729" y="8667750"/>
          <a:ext cx="377539" cy="6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="wordArtVertRtl" wrap="none" lIns="0" tIns="0" rIns="18288" bIns="0" anchor="t" upright="1">
          <a:spAutoFit/>
        </a:bodyPr>
        <a:lstStyle/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</xdr:txBody>
    </xdr:sp>
    <xdr:clientData/>
  </xdr:oneCellAnchor>
  <xdr:twoCellAnchor editAs="oneCell">
    <xdr:from>
      <xdr:col>44</xdr:col>
      <xdr:colOff>171450</xdr:colOff>
      <xdr:row>23</xdr:row>
      <xdr:rowOff>0</xdr:rowOff>
    </xdr:from>
    <xdr:to>
      <xdr:col>45</xdr:col>
      <xdr:colOff>123825</xdr:colOff>
      <xdr:row>23</xdr:row>
      <xdr:rowOff>0</xdr:rowOff>
    </xdr:to>
    <xdr:sp macro="" textlink="">
      <xdr:nvSpPr>
        <xdr:cNvPr id="3" name="Text Box 80">
          <a:extLst>
            <a:ext uri="{FF2B5EF4-FFF2-40B4-BE49-F238E27FC236}">
              <a16:creationId xmlns:a16="http://schemas.microsoft.com/office/drawing/2014/main" id="{61D3D2B0-8FA5-48E5-A180-7B3890CE396A}"/>
            </a:ext>
          </a:extLst>
        </xdr:cNvPr>
        <xdr:cNvSpPr txBox="1">
          <a:spLocks noChangeArrowheads="1"/>
        </xdr:cNvSpPr>
      </xdr:nvSpPr>
      <xdr:spPr bwMode="auto">
        <a:xfrm>
          <a:off x="8743950" y="8667750"/>
          <a:ext cx="190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171450</xdr:colOff>
      <xdr:row>23</xdr:row>
      <xdr:rowOff>0</xdr:rowOff>
    </xdr:from>
    <xdr:to>
      <xdr:col>49</xdr:col>
      <xdr:colOff>123825</xdr:colOff>
      <xdr:row>23</xdr:row>
      <xdr:rowOff>0</xdr:rowOff>
    </xdr:to>
    <xdr:sp macro="" textlink="">
      <xdr:nvSpPr>
        <xdr:cNvPr id="4" name="Text Box 81">
          <a:extLst>
            <a:ext uri="{FF2B5EF4-FFF2-40B4-BE49-F238E27FC236}">
              <a16:creationId xmlns:a16="http://schemas.microsoft.com/office/drawing/2014/main" id="{AC51D146-2DDF-42FB-BB58-C038F7B016FF}"/>
            </a:ext>
          </a:extLst>
        </xdr:cNvPr>
        <xdr:cNvSpPr txBox="1">
          <a:spLocks noChangeArrowheads="1"/>
        </xdr:cNvSpPr>
      </xdr:nvSpPr>
      <xdr:spPr bwMode="auto">
        <a:xfrm>
          <a:off x="9696450" y="8667750"/>
          <a:ext cx="190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171450</xdr:colOff>
      <xdr:row>23</xdr:row>
      <xdr:rowOff>0</xdr:rowOff>
    </xdr:from>
    <xdr:to>
      <xdr:col>7</xdr:col>
      <xdr:colOff>123825</xdr:colOff>
      <xdr:row>23</xdr:row>
      <xdr:rowOff>0</xdr:rowOff>
    </xdr:to>
    <xdr:sp macro="" textlink="">
      <xdr:nvSpPr>
        <xdr:cNvPr id="5" name="Text Box 82">
          <a:extLst>
            <a:ext uri="{FF2B5EF4-FFF2-40B4-BE49-F238E27FC236}">
              <a16:creationId xmlns:a16="http://schemas.microsoft.com/office/drawing/2014/main" id="{A63B26DE-C57A-4BD3-9C99-659F1BD96B3D}"/>
            </a:ext>
          </a:extLst>
        </xdr:cNvPr>
        <xdr:cNvSpPr txBox="1">
          <a:spLocks noChangeArrowheads="1"/>
        </xdr:cNvSpPr>
      </xdr:nvSpPr>
      <xdr:spPr bwMode="auto">
        <a:xfrm>
          <a:off x="1600200" y="8667750"/>
          <a:ext cx="190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171450</xdr:colOff>
      <xdr:row>23</xdr:row>
      <xdr:rowOff>0</xdr:rowOff>
    </xdr:from>
    <xdr:to>
      <xdr:col>3</xdr:col>
      <xdr:colOff>123825</xdr:colOff>
      <xdr:row>23</xdr:row>
      <xdr:rowOff>0</xdr:rowOff>
    </xdr:to>
    <xdr:sp macro="" textlink="">
      <xdr:nvSpPr>
        <xdr:cNvPr id="6" name="Text Box 83">
          <a:extLst>
            <a:ext uri="{FF2B5EF4-FFF2-40B4-BE49-F238E27FC236}">
              <a16:creationId xmlns:a16="http://schemas.microsoft.com/office/drawing/2014/main" id="{647A5396-746B-4270-BD88-2B9CBB22550E}"/>
            </a:ext>
          </a:extLst>
        </xdr:cNvPr>
        <xdr:cNvSpPr txBox="1">
          <a:spLocks noChangeArrowheads="1"/>
        </xdr:cNvSpPr>
      </xdr:nvSpPr>
      <xdr:spPr bwMode="auto">
        <a:xfrm>
          <a:off x="647700" y="8667750"/>
          <a:ext cx="190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51</xdr:col>
      <xdr:colOff>214604</xdr:colOff>
      <xdr:row>23</xdr:row>
      <xdr:rowOff>0</xdr:rowOff>
    </xdr:from>
    <xdr:ext cx="377539" cy="65"/>
    <xdr:sp macro="" textlink="">
      <xdr:nvSpPr>
        <xdr:cNvPr id="7" name="Text Box 84">
          <a:extLst>
            <a:ext uri="{FF2B5EF4-FFF2-40B4-BE49-F238E27FC236}">
              <a16:creationId xmlns:a16="http://schemas.microsoft.com/office/drawing/2014/main" id="{E1155840-6162-45A1-A95B-05A61AC6A56D}"/>
            </a:ext>
          </a:extLst>
        </xdr:cNvPr>
        <xdr:cNvSpPr txBox="1">
          <a:spLocks noChangeArrowheads="1"/>
        </xdr:cNvSpPr>
      </xdr:nvSpPr>
      <xdr:spPr bwMode="auto">
        <a:xfrm>
          <a:off x="10453979" y="8667750"/>
          <a:ext cx="377539" cy="6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="wordArtVertRtl" wrap="none" lIns="0" tIns="0" rIns="18288" bIns="0" anchor="t" upright="1">
          <a:spAutoFit/>
        </a:bodyPr>
        <a:lstStyle/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</xdr:txBody>
    </xdr:sp>
    <xdr:clientData/>
  </xdr:oneCellAnchor>
  <xdr:twoCellAnchor editAs="oneCell">
    <xdr:from>
      <xdr:col>40</xdr:col>
      <xdr:colOff>190500</xdr:colOff>
      <xdr:row>23</xdr:row>
      <xdr:rowOff>0</xdr:rowOff>
    </xdr:from>
    <xdr:to>
      <xdr:col>41</xdr:col>
      <xdr:colOff>133350</xdr:colOff>
      <xdr:row>23</xdr:row>
      <xdr:rowOff>0</xdr:rowOff>
    </xdr:to>
    <xdr:sp macro="" textlink="">
      <xdr:nvSpPr>
        <xdr:cNvPr id="8" name="Text Box 86">
          <a:extLst>
            <a:ext uri="{FF2B5EF4-FFF2-40B4-BE49-F238E27FC236}">
              <a16:creationId xmlns:a16="http://schemas.microsoft.com/office/drawing/2014/main" id="{D7C03AFD-6D6B-4F4F-AC06-D0C0365ACA5F}"/>
            </a:ext>
          </a:extLst>
        </xdr:cNvPr>
        <xdr:cNvSpPr txBox="1">
          <a:spLocks noChangeArrowheads="1"/>
        </xdr:cNvSpPr>
      </xdr:nvSpPr>
      <xdr:spPr bwMode="auto">
        <a:xfrm>
          <a:off x="7810500" y="8667750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171450</xdr:colOff>
      <xdr:row>23</xdr:row>
      <xdr:rowOff>0</xdr:rowOff>
    </xdr:from>
    <xdr:to>
      <xdr:col>15</xdr:col>
      <xdr:colOff>123825</xdr:colOff>
      <xdr:row>23</xdr:row>
      <xdr:rowOff>0</xdr:rowOff>
    </xdr:to>
    <xdr:sp macro="" textlink="">
      <xdr:nvSpPr>
        <xdr:cNvPr id="9" name="Text Box 87">
          <a:extLst>
            <a:ext uri="{FF2B5EF4-FFF2-40B4-BE49-F238E27FC236}">
              <a16:creationId xmlns:a16="http://schemas.microsoft.com/office/drawing/2014/main" id="{15553A27-C73C-4F55-991D-BE000873F516}"/>
            </a:ext>
          </a:extLst>
        </xdr:cNvPr>
        <xdr:cNvSpPr txBox="1">
          <a:spLocks noChangeArrowheads="1"/>
        </xdr:cNvSpPr>
      </xdr:nvSpPr>
      <xdr:spPr bwMode="auto">
        <a:xfrm>
          <a:off x="3505200" y="8667750"/>
          <a:ext cx="190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</xdr:col>
      <xdr:colOff>214604</xdr:colOff>
      <xdr:row>23</xdr:row>
      <xdr:rowOff>0</xdr:rowOff>
    </xdr:from>
    <xdr:ext cx="377539" cy="65"/>
    <xdr:sp macro="" textlink="">
      <xdr:nvSpPr>
        <xdr:cNvPr id="10" name="Text Box 79">
          <a:extLst>
            <a:ext uri="{FF2B5EF4-FFF2-40B4-BE49-F238E27FC236}">
              <a16:creationId xmlns:a16="http://schemas.microsoft.com/office/drawing/2014/main" id="{F15DA337-763A-4443-9D3E-678CD5C7A04B}"/>
            </a:ext>
          </a:extLst>
        </xdr:cNvPr>
        <xdr:cNvSpPr txBox="1">
          <a:spLocks noChangeArrowheads="1"/>
        </xdr:cNvSpPr>
      </xdr:nvSpPr>
      <xdr:spPr bwMode="auto">
        <a:xfrm>
          <a:off x="2357729" y="8667750"/>
          <a:ext cx="377539" cy="6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="wordArtVertRtl" wrap="none" lIns="0" tIns="0" rIns="18288" bIns="0" anchor="t" upright="1">
          <a:spAutoFit/>
        </a:bodyPr>
        <a:lstStyle/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</xdr:txBody>
    </xdr:sp>
    <xdr:clientData/>
  </xdr:oneCellAnchor>
  <xdr:twoCellAnchor editAs="oneCell">
    <xdr:from>
      <xdr:col>44</xdr:col>
      <xdr:colOff>171450</xdr:colOff>
      <xdr:row>23</xdr:row>
      <xdr:rowOff>0</xdr:rowOff>
    </xdr:from>
    <xdr:to>
      <xdr:col>45</xdr:col>
      <xdr:colOff>123825</xdr:colOff>
      <xdr:row>23</xdr:row>
      <xdr:rowOff>2956</xdr:rowOff>
    </xdr:to>
    <xdr:sp macro="" textlink="">
      <xdr:nvSpPr>
        <xdr:cNvPr id="11" name="Text Box 80">
          <a:extLst>
            <a:ext uri="{FF2B5EF4-FFF2-40B4-BE49-F238E27FC236}">
              <a16:creationId xmlns:a16="http://schemas.microsoft.com/office/drawing/2014/main" id="{A39D4205-33A4-4A3B-9FC9-01EAA5321815}"/>
            </a:ext>
          </a:extLst>
        </xdr:cNvPr>
        <xdr:cNvSpPr txBox="1">
          <a:spLocks noChangeArrowheads="1"/>
        </xdr:cNvSpPr>
      </xdr:nvSpPr>
      <xdr:spPr bwMode="auto">
        <a:xfrm>
          <a:off x="8743950" y="8667750"/>
          <a:ext cx="190500" cy="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171450</xdr:colOff>
      <xdr:row>23</xdr:row>
      <xdr:rowOff>0</xdr:rowOff>
    </xdr:from>
    <xdr:to>
      <xdr:col>49</xdr:col>
      <xdr:colOff>123825</xdr:colOff>
      <xdr:row>23</xdr:row>
      <xdr:rowOff>2956</xdr:rowOff>
    </xdr:to>
    <xdr:sp macro="" textlink="">
      <xdr:nvSpPr>
        <xdr:cNvPr id="12" name="Text Box 81">
          <a:extLst>
            <a:ext uri="{FF2B5EF4-FFF2-40B4-BE49-F238E27FC236}">
              <a16:creationId xmlns:a16="http://schemas.microsoft.com/office/drawing/2014/main" id="{EAD33575-4324-444D-BBFB-06C24266340A}"/>
            </a:ext>
          </a:extLst>
        </xdr:cNvPr>
        <xdr:cNvSpPr txBox="1">
          <a:spLocks noChangeArrowheads="1"/>
        </xdr:cNvSpPr>
      </xdr:nvSpPr>
      <xdr:spPr bwMode="auto">
        <a:xfrm>
          <a:off x="9696450" y="8667750"/>
          <a:ext cx="190500" cy="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171450</xdr:colOff>
      <xdr:row>23</xdr:row>
      <xdr:rowOff>0</xdr:rowOff>
    </xdr:from>
    <xdr:to>
      <xdr:col>7</xdr:col>
      <xdr:colOff>123825</xdr:colOff>
      <xdr:row>23</xdr:row>
      <xdr:rowOff>2956</xdr:rowOff>
    </xdr:to>
    <xdr:sp macro="" textlink="">
      <xdr:nvSpPr>
        <xdr:cNvPr id="13" name="Text Box 82">
          <a:extLst>
            <a:ext uri="{FF2B5EF4-FFF2-40B4-BE49-F238E27FC236}">
              <a16:creationId xmlns:a16="http://schemas.microsoft.com/office/drawing/2014/main" id="{780AB110-1A23-42D2-968E-09DFD077EF63}"/>
            </a:ext>
          </a:extLst>
        </xdr:cNvPr>
        <xdr:cNvSpPr txBox="1">
          <a:spLocks noChangeArrowheads="1"/>
        </xdr:cNvSpPr>
      </xdr:nvSpPr>
      <xdr:spPr bwMode="auto">
        <a:xfrm>
          <a:off x="1600200" y="8667750"/>
          <a:ext cx="190500" cy="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171450</xdr:colOff>
      <xdr:row>23</xdr:row>
      <xdr:rowOff>0</xdr:rowOff>
    </xdr:from>
    <xdr:to>
      <xdr:col>3</xdr:col>
      <xdr:colOff>123825</xdr:colOff>
      <xdr:row>23</xdr:row>
      <xdr:rowOff>2956</xdr:rowOff>
    </xdr:to>
    <xdr:sp macro="" textlink="">
      <xdr:nvSpPr>
        <xdr:cNvPr id="14" name="Text Box 83">
          <a:extLst>
            <a:ext uri="{FF2B5EF4-FFF2-40B4-BE49-F238E27FC236}">
              <a16:creationId xmlns:a16="http://schemas.microsoft.com/office/drawing/2014/main" id="{550FDA32-F552-4A28-9FDC-52612E0C5774}"/>
            </a:ext>
          </a:extLst>
        </xdr:cNvPr>
        <xdr:cNvSpPr txBox="1">
          <a:spLocks noChangeArrowheads="1"/>
        </xdr:cNvSpPr>
      </xdr:nvSpPr>
      <xdr:spPr bwMode="auto">
        <a:xfrm>
          <a:off x="647700" y="8667750"/>
          <a:ext cx="190500" cy="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51</xdr:col>
      <xdr:colOff>214604</xdr:colOff>
      <xdr:row>23</xdr:row>
      <xdr:rowOff>0</xdr:rowOff>
    </xdr:from>
    <xdr:ext cx="377539" cy="65"/>
    <xdr:sp macro="" textlink="">
      <xdr:nvSpPr>
        <xdr:cNvPr id="15" name="Text Box 84">
          <a:extLst>
            <a:ext uri="{FF2B5EF4-FFF2-40B4-BE49-F238E27FC236}">
              <a16:creationId xmlns:a16="http://schemas.microsoft.com/office/drawing/2014/main" id="{402CDB0C-71AA-43EE-8B11-3711029208CF}"/>
            </a:ext>
          </a:extLst>
        </xdr:cNvPr>
        <xdr:cNvSpPr txBox="1">
          <a:spLocks noChangeArrowheads="1"/>
        </xdr:cNvSpPr>
      </xdr:nvSpPr>
      <xdr:spPr bwMode="auto">
        <a:xfrm>
          <a:off x="10453979" y="8667750"/>
          <a:ext cx="377539" cy="6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="wordArtVertRtl" wrap="none" lIns="0" tIns="0" rIns="18288" bIns="0" anchor="t" upright="1">
          <a:spAutoFit/>
        </a:bodyPr>
        <a:lstStyle/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</xdr:txBody>
    </xdr:sp>
    <xdr:clientData/>
  </xdr:oneCellAnchor>
  <xdr:twoCellAnchor editAs="oneCell">
    <xdr:from>
      <xdr:col>40</xdr:col>
      <xdr:colOff>190500</xdr:colOff>
      <xdr:row>23</xdr:row>
      <xdr:rowOff>0</xdr:rowOff>
    </xdr:from>
    <xdr:to>
      <xdr:col>41</xdr:col>
      <xdr:colOff>133350</xdr:colOff>
      <xdr:row>23</xdr:row>
      <xdr:rowOff>2956</xdr:rowOff>
    </xdr:to>
    <xdr:sp macro="" textlink="">
      <xdr:nvSpPr>
        <xdr:cNvPr id="16" name="Text Box 86">
          <a:extLst>
            <a:ext uri="{FF2B5EF4-FFF2-40B4-BE49-F238E27FC236}">
              <a16:creationId xmlns:a16="http://schemas.microsoft.com/office/drawing/2014/main" id="{181657B3-90D7-4A48-9E37-EBF5F1F28803}"/>
            </a:ext>
          </a:extLst>
        </xdr:cNvPr>
        <xdr:cNvSpPr txBox="1">
          <a:spLocks noChangeArrowheads="1"/>
        </xdr:cNvSpPr>
      </xdr:nvSpPr>
      <xdr:spPr bwMode="auto">
        <a:xfrm>
          <a:off x="7810500" y="8667750"/>
          <a:ext cx="180975" cy="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171450</xdr:colOff>
      <xdr:row>23</xdr:row>
      <xdr:rowOff>0</xdr:rowOff>
    </xdr:from>
    <xdr:to>
      <xdr:col>15</xdr:col>
      <xdr:colOff>123825</xdr:colOff>
      <xdr:row>23</xdr:row>
      <xdr:rowOff>2956</xdr:rowOff>
    </xdr:to>
    <xdr:sp macro="" textlink="">
      <xdr:nvSpPr>
        <xdr:cNvPr id="17" name="Text Box 87">
          <a:extLst>
            <a:ext uri="{FF2B5EF4-FFF2-40B4-BE49-F238E27FC236}">
              <a16:creationId xmlns:a16="http://schemas.microsoft.com/office/drawing/2014/main" id="{C62D86CD-1591-4396-8E1F-4848E9F7BF9F}"/>
            </a:ext>
          </a:extLst>
        </xdr:cNvPr>
        <xdr:cNvSpPr txBox="1">
          <a:spLocks noChangeArrowheads="1"/>
        </xdr:cNvSpPr>
      </xdr:nvSpPr>
      <xdr:spPr bwMode="auto">
        <a:xfrm>
          <a:off x="3505200" y="8667750"/>
          <a:ext cx="190500" cy="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38100</xdr:colOff>
      <xdr:row>3</xdr:row>
      <xdr:rowOff>9525</xdr:rowOff>
    </xdr:from>
    <xdr:to>
      <xdr:col>44</xdr:col>
      <xdr:colOff>0</xdr:colOff>
      <xdr:row>23</xdr:row>
      <xdr:rowOff>0</xdr:rowOff>
    </xdr:to>
    <xdr:sp macro="" textlink="">
      <xdr:nvSpPr>
        <xdr:cNvPr id="18" name="Line 54">
          <a:extLst>
            <a:ext uri="{FF2B5EF4-FFF2-40B4-BE49-F238E27FC236}">
              <a16:creationId xmlns:a16="http://schemas.microsoft.com/office/drawing/2014/main" id="{FDC6AC29-A60D-4447-8510-E2A478DEF860}"/>
            </a:ext>
          </a:extLst>
        </xdr:cNvPr>
        <xdr:cNvSpPr>
          <a:spLocks noChangeShapeType="1"/>
        </xdr:cNvSpPr>
      </xdr:nvSpPr>
      <xdr:spPr bwMode="auto">
        <a:xfrm>
          <a:off x="990600" y="523875"/>
          <a:ext cx="7581900" cy="3733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9</xdr:col>
      <xdr:colOff>214604</xdr:colOff>
      <xdr:row>23</xdr:row>
      <xdr:rowOff>0</xdr:rowOff>
    </xdr:from>
    <xdr:ext cx="377539" cy="65"/>
    <xdr:sp macro="" textlink="">
      <xdr:nvSpPr>
        <xdr:cNvPr id="20" name="Text Box 79">
          <a:extLst>
            <a:ext uri="{FF2B5EF4-FFF2-40B4-BE49-F238E27FC236}">
              <a16:creationId xmlns:a16="http://schemas.microsoft.com/office/drawing/2014/main" id="{E180003D-3E41-42AF-8A6F-755053E3CB91}"/>
            </a:ext>
          </a:extLst>
        </xdr:cNvPr>
        <xdr:cNvSpPr txBox="1">
          <a:spLocks noChangeArrowheads="1"/>
        </xdr:cNvSpPr>
      </xdr:nvSpPr>
      <xdr:spPr bwMode="auto">
        <a:xfrm>
          <a:off x="2357729" y="8667750"/>
          <a:ext cx="377539" cy="6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="wordArtVertRtl" wrap="none" lIns="0" tIns="0" rIns="18288" bIns="0" anchor="t" upright="1">
          <a:spAutoFit/>
        </a:bodyPr>
        <a:lstStyle/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</xdr:txBody>
    </xdr:sp>
    <xdr:clientData/>
  </xdr:oneCellAnchor>
  <xdr:oneCellAnchor>
    <xdr:from>
      <xdr:col>44</xdr:col>
      <xdr:colOff>171450</xdr:colOff>
      <xdr:row>23</xdr:row>
      <xdr:rowOff>0</xdr:rowOff>
    </xdr:from>
    <xdr:ext cx="188858" cy="0"/>
    <xdr:sp macro="" textlink="">
      <xdr:nvSpPr>
        <xdr:cNvPr id="21" name="Text Box 80">
          <a:extLst>
            <a:ext uri="{FF2B5EF4-FFF2-40B4-BE49-F238E27FC236}">
              <a16:creationId xmlns:a16="http://schemas.microsoft.com/office/drawing/2014/main" id="{B8883329-207C-41A8-B459-E393C2075BAF}"/>
            </a:ext>
          </a:extLst>
        </xdr:cNvPr>
        <xdr:cNvSpPr txBox="1">
          <a:spLocks noChangeArrowheads="1"/>
        </xdr:cNvSpPr>
      </xdr:nvSpPr>
      <xdr:spPr bwMode="auto">
        <a:xfrm>
          <a:off x="8743950" y="8667750"/>
          <a:ext cx="18885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48</xdr:col>
      <xdr:colOff>171450</xdr:colOff>
      <xdr:row>23</xdr:row>
      <xdr:rowOff>0</xdr:rowOff>
    </xdr:from>
    <xdr:ext cx="188858" cy="0"/>
    <xdr:sp macro="" textlink="">
      <xdr:nvSpPr>
        <xdr:cNvPr id="22" name="Text Box 81">
          <a:extLst>
            <a:ext uri="{FF2B5EF4-FFF2-40B4-BE49-F238E27FC236}">
              <a16:creationId xmlns:a16="http://schemas.microsoft.com/office/drawing/2014/main" id="{78599081-1948-482D-A354-9C929E8733E6}"/>
            </a:ext>
          </a:extLst>
        </xdr:cNvPr>
        <xdr:cNvSpPr txBox="1">
          <a:spLocks noChangeArrowheads="1"/>
        </xdr:cNvSpPr>
      </xdr:nvSpPr>
      <xdr:spPr bwMode="auto">
        <a:xfrm>
          <a:off x="9696450" y="8667750"/>
          <a:ext cx="18885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23</xdr:row>
      <xdr:rowOff>0</xdr:rowOff>
    </xdr:from>
    <xdr:ext cx="188857" cy="0"/>
    <xdr:sp macro="" textlink="">
      <xdr:nvSpPr>
        <xdr:cNvPr id="23" name="Text Box 82">
          <a:extLst>
            <a:ext uri="{FF2B5EF4-FFF2-40B4-BE49-F238E27FC236}">
              <a16:creationId xmlns:a16="http://schemas.microsoft.com/office/drawing/2014/main" id="{7E8B8756-1573-413B-8E46-933719D9AE56}"/>
            </a:ext>
          </a:extLst>
        </xdr:cNvPr>
        <xdr:cNvSpPr txBox="1">
          <a:spLocks noChangeArrowheads="1"/>
        </xdr:cNvSpPr>
      </xdr:nvSpPr>
      <xdr:spPr bwMode="auto">
        <a:xfrm>
          <a:off x="1600200" y="8667750"/>
          <a:ext cx="1888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171450</xdr:colOff>
      <xdr:row>23</xdr:row>
      <xdr:rowOff>0</xdr:rowOff>
    </xdr:from>
    <xdr:ext cx="188857" cy="0"/>
    <xdr:sp macro="" textlink="">
      <xdr:nvSpPr>
        <xdr:cNvPr id="24" name="Text Box 83">
          <a:extLst>
            <a:ext uri="{FF2B5EF4-FFF2-40B4-BE49-F238E27FC236}">
              <a16:creationId xmlns:a16="http://schemas.microsoft.com/office/drawing/2014/main" id="{BEBF4448-A395-4A52-BC26-890DEC87233F}"/>
            </a:ext>
          </a:extLst>
        </xdr:cNvPr>
        <xdr:cNvSpPr txBox="1">
          <a:spLocks noChangeArrowheads="1"/>
        </xdr:cNvSpPr>
      </xdr:nvSpPr>
      <xdr:spPr bwMode="auto">
        <a:xfrm>
          <a:off x="647700" y="8667750"/>
          <a:ext cx="1888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51</xdr:col>
      <xdr:colOff>214604</xdr:colOff>
      <xdr:row>23</xdr:row>
      <xdr:rowOff>0</xdr:rowOff>
    </xdr:from>
    <xdr:ext cx="377539" cy="65"/>
    <xdr:sp macro="" textlink="">
      <xdr:nvSpPr>
        <xdr:cNvPr id="25" name="Text Box 84">
          <a:extLst>
            <a:ext uri="{FF2B5EF4-FFF2-40B4-BE49-F238E27FC236}">
              <a16:creationId xmlns:a16="http://schemas.microsoft.com/office/drawing/2014/main" id="{BB6E17A0-86B8-43F0-8D2B-3CAF318CFC7D}"/>
            </a:ext>
          </a:extLst>
        </xdr:cNvPr>
        <xdr:cNvSpPr txBox="1">
          <a:spLocks noChangeArrowheads="1"/>
        </xdr:cNvSpPr>
      </xdr:nvSpPr>
      <xdr:spPr bwMode="auto">
        <a:xfrm>
          <a:off x="10453979" y="8667750"/>
          <a:ext cx="377539" cy="6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="wordArtVertRtl" wrap="none" lIns="0" tIns="0" rIns="18288" bIns="0" anchor="t" upright="1">
          <a:spAutoFit/>
        </a:bodyPr>
        <a:lstStyle/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</xdr:txBody>
    </xdr:sp>
    <xdr:clientData/>
  </xdr:oneCellAnchor>
  <xdr:oneCellAnchor>
    <xdr:from>
      <xdr:col>40</xdr:col>
      <xdr:colOff>190500</xdr:colOff>
      <xdr:row>23</xdr:row>
      <xdr:rowOff>0</xdr:rowOff>
    </xdr:from>
    <xdr:ext cx="179333" cy="0"/>
    <xdr:sp macro="" textlink="">
      <xdr:nvSpPr>
        <xdr:cNvPr id="26" name="Text Box 86">
          <a:extLst>
            <a:ext uri="{FF2B5EF4-FFF2-40B4-BE49-F238E27FC236}">
              <a16:creationId xmlns:a16="http://schemas.microsoft.com/office/drawing/2014/main" id="{0BF980BB-24A8-412B-A442-D3DA45E5DB86}"/>
            </a:ext>
          </a:extLst>
        </xdr:cNvPr>
        <xdr:cNvSpPr txBox="1">
          <a:spLocks noChangeArrowheads="1"/>
        </xdr:cNvSpPr>
      </xdr:nvSpPr>
      <xdr:spPr bwMode="auto">
        <a:xfrm>
          <a:off x="7810500" y="8667750"/>
          <a:ext cx="1793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171450</xdr:colOff>
      <xdr:row>23</xdr:row>
      <xdr:rowOff>0</xdr:rowOff>
    </xdr:from>
    <xdr:ext cx="188857" cy="0"/>
    <xdr:sp macro="" textlink="">
      <xdr:nvSpPr>
        <xdr:cNvPr id="27" name="Text Box 87">
          <a:extLst>
            <a:ext uri="{FF2B5EF4-FFF2-40B4-BE49-F238E27FC236}">
              <a16:creationId xmlns:a16="http://schemas.microsoft.com/office/drawing/2014/main" id="{E1D0BC37-E603-4207-BDA4-8DA6F7DB9FCF}"/>
            </a:ext>
          </a:extLst>
        </xdr:cNvPr>
        <xdr:cNvSpPr txBox="1">
          <a:spLocks noChangeArrowheads="1"/>
        </xdr:cNvSpPr>
      </xdr:nvSpPr>
      <xdr:spPr bwMode="auto">
        <a:xfrm>
          <a:off x="3505200" y="8667750"/>
          <a:ext cx="1888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214604</xdr:colOff>
      <xdr:row>23</xdr:row>
      <xdr:rowOff>0</xdr:rowOff>
    </xdr:from>
    <xdr:ext cx="377539" cy="65"/>
    <xdr:sp macro="" textlink="">
      <xdr:nvSpPr>
        <xdr:cNvPr id="28" name="Text Box 79">
          <a:extLst>
            <a:ext uri="{FF2B5EF4-FFF2-40B4-BE49-F238E27FC236}">
              <a16:creationId xmlns:a16="http://schemas.microsoft.com/office/drawing/2014/main" id="{FD7F85D2-4F28-487E-93EC-0D0B647F5596}"/>
            </a:ext>
          </a:extLst>
        </xdr:cNvPr>
        <xdr:cNvSpPr txBox="1">
          <a:spLocks noChangeArrowheads="1"/>
        </xdr:cNvSpPr>
      </xdr:nvSpPr>
      <xdr:spPr bwMode="auto">
        <a:xfrm>
          <a:off x="2357729" y="8667750"/>
          <a:ext cx="377539" cy="6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="wordArtVertRtl" wrap="none" lIns="0" tIns="0" rIns="18288" bIns="0" anchor="t" upright="1">
          <a:spAutoFit/>
        </a:bodyPr>
        <a:lstStyle/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</xdr:txBody>
    </xdr:sp>
    <xdr:clientData/>
  </xdr:oneCellAnchor>
  <xdr:oneCellAnchor>
    <xdr:from>
      <xdr:col>44</xdr:col>
      <xdr:colOff>171450</xdr:colOff>
      <xdr:row>23</xdr:row>
      <xdr:rowOff>0</xdr:rowOff>
    </xdr:from>
    <xdr:ext cx="190500" cy="0"/>
    <xdr:sp macro="" textlink="">
      <xdr:nvSpPr>
        <xdr:cNvPr id="29" name="Text Box 80">
          <a:extLst>
            <a:ext uri="{FF2B5EF4-FFF2-40B4-BE49-F238E27FC236}">
              <a16:creationId xmlns:a16="http://schemas.microsoft.com/office/drawing/2014/main" id="{BCDEB59B-1A8E-474B-96B4-E7BFB712AF13}"/>
            </a:ext>
          </a:extLst>
        </xdr:cNvPr>
        <xdr:cNvSpPr txBox="1">
          <a:spLocks noChangeArrowheads="1"/>
        </xdr:cNvSpPr>
      </xdr:nvSpPr>
      <xdr:spPr bwMode="auto">
        <a:xfrm>
          <a:off x="8743950" y="8667750"/>
          <a:ext cx="190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48</xdr:col>
      <xdr:colOff>171450</xdr:colOff>
      <xdr:row>23</xdr:row>
      <xdr:rowOff>0</xdr:rowOff>
    </xdr:from>
    <xdr:ext cx="190500" cy="0"/>
    <xdr:sp macro="" textlink="">
      <xdr:nvSpPr>
        <xdr:cNvPr id="30" name="Text Box 81">
          <a:extLst>
            <a:ext uri="{FF2B5EF4-FFF2-40B4-BE49-F238E27FC236}">
              <a16:creationId xmlns:a16="http://schemas.microsoft.com/office/drawing/2014/main" id="{05A61B69-00E4-4D6F-9E98-86901D01B745}"/>
            </a:ext>
          </a:extLst>
        </xdr:cNvPr>
        <xdr:cNvSpPr txBox="1">
          <a:spLocks noChangeArrowheads="1"/>
        </xdr:cNvSpPr>
      </xdr:nvSpPr>
      <xdr:spPr bwMode="auto">
        <a:xfrm>
          <a:off x="9696450" y="8667750"/>
          <a:ext cx="190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23</xdr:row>
      <xdr:rowOff>0</xdr:rowOff>
    </xdr:from>
    <xdr:ext cx="190500" cy="0"/>
    <xdr:sp macro="" textlink="">
      <xdr:nvSpPr>
        <xdr:cNvPr id="31" name="Text Box 82">
          <a:extLst>
            <a:ext uri="{FF2B5EF4-FFF2-40B4-BE49-F238E27FC236}">
              <a16:creationId xmlns:a16="http://schemas.microsoft.com/office/drawing/2014/main" id="{69DFAEA6-123B-413D-BECC-282173CC08DC}"/>
            </a:ext>
          </a:extLst>
        </xdr:cNvPr>
        <xdr:cNvSpPr txBox="1">
          <a:spLocks noChangeArrowheads="1"/>
        </xdr:cNvSpPr>
      </xdr:nvSpPr>
      <xdr:spPr bwMode="auto">
        <a:xfrm>
          <a:off x="1600200" y="8667750"/>
          <a:ext cx="190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171450</xdr:colOff>
      <xdr:row>23</xdr:row>
      <xdr:rowOff>0</xdr:rowOff>
    </xdr:from>
    <xdr:ext cx="190500" cy="0"/>
    <xdr:sp macro="" textlink="">
      <xdr:nvSpPr>
        <xdr:cNvPr id="32" name="Text Box 83">
          <a:extLst>
            <a:ext uri="{FF2B5EF4-FFF2-40B4-BE49-F238E27FC236}">
              <a16:creationId xmlns:a16="http://schemas.microsoft.com/office/drawing/2014/main" id="{AFF0D74F-046C-4BD0-87D3-DE5A454A7D49}"/>
            </a:ext>
          </a:extLst>
        </xdr:cNvPr>
        <xdr:cNvSpPr txBox="1">
          <a:spLocks noChangeArrowheads="1"/>
        </xdr:cNvSpPr>
      </xdr:nvSpPr>
      <xdr:spPr bwMode="auto">
        <a:xfrm>
          <a:off x="647700" y="8667750"/>
          <a:ext cx="190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51</xdr:col>
      <xdr:colOff>214604</xdr:colOff>
      <xdr:row>23</xdr:row>
      <xdr:rowOff>0</xdr:rowOff>
    </xdr:from>
    <xdr:ext cx="377539" cy="65"/>
    <xdr:sp macro="" textlink="">
      <xdr:nvSpPr>
        <xdr:cNvPr id="33" name="Text Box 84">
          <a:extLst>
            <a:ext uri="{FF2B5EF4-FFF2-40B4-BE49-F238E27FC236}">
              <a16:creationId xmlns:a16="http://schemas.microsoft.com/office/drawing/2014/main" id="{AED63A12-4B4C-4455-A52D-64B3A0BB0D0A}"/>
            </a:ext>
          </a:extLst>
        </xdr:cNvPr>
        <xdr:cNvSpPr txBox="1">
          <a:spLocks noChangeArrowheads="1"/>
        </xdr:cNvSpPr>
      </xdr:nvSpPr>
      <xdr:spPr bwMode="auto">
        <a:xfrm>
          <a:off x="10453979" y="8667750"/>
          <a:ext cx="377539" cy="6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="wordArtVertRtl" wrap="none" lIns="0" tIns="0" rIns="18288" bIns="0" anchor="t" upright="1">
          <a:spAutoFit/>
        </a:bodyPr>
        <a:lstStyle/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</xdr:txBody>
    </xdr:sp>
    <xdr:clientData/>
  </xdr:oneCellAnchor>
  <xdr:oneCellAnchor>
    <xdr:from>
      <xdr:col>40</xdr:col>
      <xdr:colOff>190500</xdr:colOff>
      <xdr:row>23</xdr:row>
      <xdr:rowOff>0</xdr:rowOff>
    </xdr:from>
    <xdr:ext cx="180975" cy="0"/>
    <xdr:sp macro="" textlink="">
      <xdr:nvSpPr>
        <xdr:cNvPr id="34" name="Text Box 86">
          <a:extLst>
            <a:ext uri="{FF2B5EF4-FFF2-40B4-BE49-F238E27FC236}">
              <a16:creationId xmlns:a16="http://schemas.microsoft.com/office/drawing/2014/main" id="{F37D4739-4E2F-49F7-8B85-DB737F97A476}"/>
            </a:ext>
          </a:extLst>
        </xdr:cNvPr>
        <xdr:cNvSpPr txBox="1">
          <a:spLocks noChangeArrowheads="1"/>
        </xdr:cNvSpPr>
      </xdr:nvSpPr>
      <xdr:spPr bwMode="auto">
        <a:xfrm>
          <a:off x="7810500" y="8667750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171450</xdr:colOff>
      <xdr:row>23</xdr:row>
      <xdr:rowOff>0</xdr:rowOff>
    </xdr:from>
    <xdr:ext cx="190500" cy="0"/>
    <xdr:sp macro="" textlink="">
      <xdr:nvSpPr>
        <xdr:cNvPr id="35" name="Text Box 87">
          <a:extLst>
            <a:ext uri="{FF2B5EF4-FFF2-40B4-BE49-F238E27FC236}">
              <a16:creationId xmlns:a16="http://schemas.microsoft.com/office/drawing/2014/main" id="{A923ED62-C646-4938-9C26-E40BA6C5B8B5}"/>
            </a:ext>
          </a:extLst>
        </xdr:cNvPr>
        <xdr:cNvSpPr txBox="1">
          <a:spLocks noChangeArrowheads="1"/>
        </xdr:cNvSpPr>
      </xdr:nvSpPr>
      <xdr:spPr bwMode="auto">
        <a:xfrm>
          <a:off x="3505200" y="8667750"/>
          <a:ext cx="190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40</xdr:col>
      <xdr:colOff>171450</xdr:colOff>
      <xdr:row>23</xdr:row>
      <xdr:rowOff>0</xdr:rowOff>
    </xdr:from>
    <xdr:ext cx="190500" cy="0"/>
    <xdr:sp macro="" textlink="">
      <xdr:nvSpPr>
        <xdr:cNvPr id="37" name="Text Box 83">
          <a:extLst>
            <a:ext uri="{FF2B5EF4-FFF2-40B4-BE49-F238E27FC236}">
              <a16:creationId xmlns:a16="http://schemas.microsoft.com/office/drawing/2014/main" id="{CC860210-E413-46D5-AFF4-8F204FCABAA5}"/>
            </a:ext>
          </a:extLst>
        </xdr:cNvPr>
        <xdr:cNvSpPr txBox="1">
          <a:spLocks noChangeArrowheads="1"/>
        </xdr:cNvSpPr>
      </xdr:nvSpPr>
      <xdr:spPr bwMode="auto">
        <a:xfrm>
          <a:off x="647700" y="13039725"/>
          <a:ext cx="190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171450</xdr:colOff>
      <xdr:row>23</xdr:row>
      <xdr:rowOff>0</xdr:rowOff>
    </xdr:from>
    <xdr:ext cx="190500" cy="2956"/>
    <xdr:sp macro="" textlink="">
      <xdr:nvSpPr>
        <xdr:cNvPr id="38" name="Text Box 83">
          <a:extLst>
            <a:ext uri="{FF2B5EF4-FFF2-40B4-BE49-F238E27FC236}">
              <a16:creationId xmlns:a16="http://schemas.microsoft.com/office/drawing/2014/main" id="{04911B7E-C87C-4AA8-B20C-34C9EA367DDD}"/>
            </a:ext>
          </a:extLst>
        </xdr:cNvPr>
        <xdr:cNvSpPr txBox="1">
          <a:spLocks noChangeArrowheads="1"/>
        </xdr:cNvSpPr>
      </xdr:nvSpPr>
      <xdr:spPr bwMode="auto">
        <a:xfrm>
          <a:off x="647700" y="13039725"/>
          <a:ext cx="190500" cy="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40</xdr:col>
      <xdr:colOff>171450</xdr:colOff>
      <xdr:row>23</xdr:row>
      <xdr:rowOff>0</xdr:rowOff>
    </xdr:from>
    <xdr:ext cx="188857" cy="0"/>
    <xdr:sp macro="" textlink="">
      <xdr:nvSpPr>
        <xdr:cNvPr id="39" name="Text Box 83">
          <a:extLst>
            <a:ext uri="{FF2B5EF4-FFF2-40B4-BE49-F238E27FC236}">
              <a16:creationId xmlns:a16="http://schemas.microsoft.com/office/drawing/2014/main" id="{EE6E6B7D-84BC-4EA3-91A3-422F09779C33}"/>
            </a:ext>
          </a:extLst>
        </xdr:cNvPr>
        <xdr:cNvSpPr txBox="1">
          <a:spLocks noChangeArrowheads="1"/>
        </xdr:cNvSpPr>
      </xdr:nvSpPr>
      <xdr:spPr bwMode="auto">
        <a:xfrm>
          <a:off x="647700" y="13039725"/>
          <a:ext cx="1888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40</xdr:col>
      <xdr:colOff>171450</xdr:colOff>
      <xdr:row>23</xdr:row>
      <xdr:rowOff>0</xdr:rowOff>
    </xdr:from>
    <xdr:ext cx="190500" cy="0"/>
    <xdr:sp macro="" textlink="">
      <xdr:nvSpPr>
        <xdr:cNvPr id="40" name="Text Box 83">
          <a:extLst>
            <a:ext uri="{FF2B5EF4-FFF2-40B4-BE49-F238E27FC236}">
              <a16:creationId xmlns:a16="http://schemas.microsoft.com/office/drawing/2014/main" id="{D1E1916F-EC20-423E-9873-5E0E70CF020E}"/>
            </a:ext>
          </a:extLst>
        </xdr:cNvPr>
        <xdr:cNvSpPr txBox="1">
          <a:spLocks noChangeArrowheads="1"/>
        </xdr:cNvSpPr>
      </xdr:nvSpPr>
      <xdr:spPr bwMode="auto">
        <a:xfrm>
          <a:off x="647700" y="13039725"/>
          <a:ext cx="190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171450</xdr:colOff>
      <xdr:row>23</xdr:row>
      <xdr:rowOff>0</xdr:rowOff>
    </xdr:from>
    <xdr:ext cx="190500" cy="2956"/>
    <xdr:sp macro="" textlink="">
      <xdr:nvSpPr>
        <xdr:cNvPr id="41" name="Text Box 83">
          <a:extLst>
            <a:ext uri="{FF2B5EF4-FFF2-40B4-BE49-F238E27FC236}">
              <a16:creationId xmlns:a16="http://schemas.microsoft.com/office/drawing/2014/main" id="{E59DCAAF-68DB-4B77-A4D4-23D180C76959}"/>
            </a:ext>
          </a:extLst>
        </xdr:cNvPr>
        <xdr:cNvSpPr txBox="1">
          <a:spLocks noChangeArrowheads="1"/>
        </xdr:cNvSpPr>
      </xdr:nvSpPr>
      <xdr:spPr bwMode="auto">
        <a:xfrm>
          <a:off x="647700" y="10934700"/>
          <a:ext cx="190500" cy="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\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8006B-CFAA-4628-A68E-8B4951FBDF61}">
  <sheetPr>
    <pageSetUpPr fitToPage="1"/>
  </sheetPr>
  <dimension ref="A1:AY68"/>
  <sheetViews>
    <sheetView topLeftCell="A39" zoomScale="145" zoomScaleNormal="145" workbookViewId="0">
      <selection activeCell="M34" sqref="M34"/>
    </sheetView>
  </sheetViews>
  <sheetFormatPr defaultRowHeight="13.5" x14ac:dyDescent="0.15"/>
  <cols>
    <col min="1" max="1" width="6.375" customWidth="1"/>
    <col min="2" max="2" width="5.25" customWidth="1"/>
    <col min="3" max="4" width="13.5" customWidth="1"/>
    <col min="5" max="5" width="2.25" customWidth="1"/>
    <col min="6" max="7" width="13.5" customWidth="1"/>
    <col min="8" max="8" width="2.25" customWidth="1"/>
    <col min="9" max="10" width="13.5" customWidth="1"/>
    <col min="11" max="11" width="2.25" customWidth="1"/>
    <col min="12" max="13" width="13.5" customWidth="1"/>
  </cols>
  <sheetData>
    <row r="1" spans="1:51" s="3" customFormat="1" ht="21" x14ac:dyDescent="0.2">
      <c r="A1" s="10" t="s">
        <v>44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</row>
    <row r="2" spans="1:51" s="3" customFormat="1" ht="21" x14ac:dyDescent="0.2">
      <c r="B2" s="13"/>
      <c r="C2" s="13"/>
      <c r="D2" s="12" t="s">
        <v>71</v>
      </c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</row>
    <row r="4" spans="1:51" s="6" customFormat="1" x14ac:dyDescent="0.15">
      <c r="A4" s="1" t="s">
        <v>9</v>
      </c>
      <c r="B4" s="1"/>
    </row>
    <row r="5" spans="1:51" s="6" customFormat="1" ht="6.75" customHeight="1" x14ac:dyDescent="0.15"/>
    <row r="6" spans="1:51" s="6" customFormat="1" x14ac:dyDescent="0.15">
      <c r="B6" s="6" t="s">
        <v>10</v>
      </c>
      <c r="D6" s="6" t="s">
        <v>72</v>
      </c>
    </row>
    <row r="7" spans="1:51" s="6" customFormat="1" x14ac:dyDescent="0.15">
      <c r="B7" s="6" t="s">
        <v>11</v>
      </c>
      <c r="D7" s="6" t="s">
        <v>25</v>
      </c>
    </row>
    <row r="8" spans="1:51" s="6" customFormat="1" x14ac:dyDescent="0.15">
      <c r="D8" s="6" t="s">
        <v>12</v>
      </c>
      <c r="F8" s="6" t="s">
        <v>58</v>
      </c>
    </row>
    <row r="9" spans="1:51" s="6" customFormat="1" ht="8.1" customHeight="1" x14ac:dyDescent="0.15"/>
    <row r="10" spans="1:51" s="6" customFormat="1" x14ac:dyDescent="0.15">
      <c r="A10" s="1" t="s">
        <v>13</v>
      </c>
      <c r="B10" s="1"/>
    </row>
    <row r="11" spans="1:51" s="6" customFormat="1" ht="6.75" customHeight="1" x14ac:dyDescent="0.15">
      <c r="B11" s="1"/>
    </row>
    <row r="12" spans="1:51" s="6" customFormat="1" x14ac:dyDescent="0.15">
      <c r="B12" s="6" t="s">
        <v>14</v>
      </c>
    </row>
    <row r="13" spans="1:51" s="6" customFormat="1" ht="6.75" customHeight="1" x14ac:dyDescent="0.15"/>
    <row r="14" spans="1:51" s="6" customFormat="1" x14ac:dyDescent="0.15">
      <c r="B14" s="6" t="s">
        <v>23</v>
      </c>
    </row>
    <row r="15" spans="1:51" s="6" customFormat="1" ht="6.75" customHeight="1" x14ac:dyDescent="0.15"/>
    <row r="16" spans="1:51" s="6" customFormat="1" x14ac:dyDescent="0.15">
      <c r="B16" s="6" t="s">
        <v>19</v>
      </c>
    </row>
    <row r="17" spans="2:50" s="6" customFormat="1" ht="6.75" customHeight="1" x14ac:dyDescent="0.15"/>
    <row r="18" spans="2:50" s="6" customFormat="1" x14ac:dyDescent="0.15">
      <c r="B18" s="6" t="s">
        <v>45</v>
      </c>
    </row>
    <row r="19" spans="2:50" s="5" customFormat="1" x14ac:dyDescent="0.15">
      <c r="C19" s="5" t="s">
        <v>73</v>
      </c>
    </row>
    <row r="20" spans="2:50" s="6" customFormat="1" ht="6" customHeight="1" x14ac:dyDescent="0.15"/>
    <row r="21" spans="2:50" s="6" customFormat="1" x14ac:dyDescent="0.15">
      <c r="B21" s="6" t="s">
        <v>15</v>
      </c>
    </row>
    <row r="22" spans="2:50" s="6" customFormat="1" x14ac:dyDescent="0.15">
      <c r="B22" s="6" t="s">
        <v>24</v>
      </c>
    </row>
    <row r="23" spans="2:50" s="6" customFormat="1" ht="6" customHeight="1" x14ac:dyDescent="0.15"/>
    <row r="24" spans="2:50" s="6" customFormat="1" x14ac:dyDescent="0.15">
      <c r="B24" s="6" t="s">
        <v>61</v>
      </c>
    </row>
    <row r="25" spans="2:50" s="6" customFormat="1" ht="6" customHeight="1" x14ac:dyDescent="0.15"/>
    <row r="26" spans="2:50" s="5" customFormat="1" x14ac:dyDescent="0.15">
      <c r="B26" s="5" t="s">
        <v>16</v>
      </c>
    </row>
    <row r="27" spans="2:50" s="5" customFormat="1" x14ac:dyDescent="0.15">
      <c r="B27" s="5" t="s">
        <v>17</v>
      </c>
    </row>
    <row r="28" spans="2:50" s="6" customFormat="1" ht="6" customHeight="1" x14ac:dyDescent="0.15"/>
    <row r="29" spans="2:50" s="5" customFormat="1" x14ac:dyDescent="0.15">
      <c r="B29" s="5" t="s">
        <v>18</v>
      </c>
      <c r="AU29" s="30"/>
      <c r="AV29" s="30"/>
      <c r="AW29" s="30"/>
      <c r="AX29" s="30"/>
    </row>
    <row r="30" spans="2:50" s="5" customFormat="1" ht="5.0999999999999996" customHeight="1" x14ac:dyDescent="0.15"/>
    <row r="31" spans="2:50" x14ac:dyDescent="0.15">
      <c r="B31" s="5" t="s">
        <v>70</v>
      </c>
    </row>
    <row r="33" spans="1:25" ht="13.5" customHeight="1" x14ac:dyDescent="0.15">
      <c r="A33" s="1" t="s">
        <v>57</v>
      </c>
      <c r="B33" s="26"/>
      <c r="C33" s="26"/>
      <c r="E33" s="9">
        <v>1</v>
      </c>
      <c r="F33" t="s">
        <v>42</v>
      </c>
      <c r="H33" s="16" t="s">
        <v>34</v>
      </c>
      <c r="I33" t="s">
        <v>29</v>
      </c>
      <c r="K33">
        <v>9</v>
      </c>
      <c r="L33" t="s">
        <v>55</v>
      </c>
    </row>
    <row r="34" spans="1:25" ht="13.5" customHeight="1" x14ac:dyDescent="0.15">
      <c r="A34" s="26"/>
      <c r="B34" s="26"/>
      <c r="C34" s="26"/>
      <c r="E34" s="16" t="s">
        <v>31</v>
      </c>
      <c r="F34" t="s">
        <v>27</v>
      </c>
      <c r="H34" s="9">
        <v>6</v>
      </c>
      <c r="I34" t="s">
        <v>52</v>
      </c>
      <c r="J34" s="15"/>
      <c r="K34" s="23">
        <v>10</v>
      </c>
      <c r="L34" t="s">
        <v>74</v>
      </c>
    </row>
    <row r="35" spans="1:25" ht="13.5" customHeight="1" x14ac:dyDescent="0.15">
      <c r="A35" s="26"/>
      <c r="B35" s="26"/>
      <c r="C35" s="26"/>
      <c r="E35" s="16" t="s">
        <v>32</v>
      </c>
      <c r="F35" t="s">
        <v>51</v>
      </c>
      <c r="H35" s="17">
        <v>7</v>
      </c>
      <c r="I35" t="s">
        <v>53</v>
      </c>
      <c r="J35" s="4"/>
    </row>
    <row r="36" spans="1:25" x14ac:dyDescent="0.15">
      <c r="C36" s="4"/>
      <c r="E36" s="16" t="s">
        <v>33</v>
      </c>
      <c r="F36" t="s">
        <v>28</v>
      </c>
      <c r="H36" s="16" t="s">
        <v>35</v>
      </c>
      <c r="I36" s="4" t="s">
        <v>54</v>
      </c>
      <c r="J36" s="4"/>
    </row>
    <row r="37" spans="1:25" x14ac:dyDescent="0.15">
      <c r="A37" s="8" t="s">
        <v>60</v>
      </c>
      <c r="B37" s="8"/>
      <c r="C37" s="31" t="s">
        <v>46</v>
      </c>
      <c r="D37" s="32"/>
      <c r="E37" s="8"/>
      <c r="F37" s="31" t="s">
        <v>47</v>
      </c>
      <c r="G37" s="32"/>
      <c r="H37" s="8"/>
      <c r="I37" s="31" t="s">
        <v>48</v>
      </c>
      <c r="J37" s="32"/>
      <c r="K37" s="8"/>
      <c r="L37" s="31" t="s">
        <v>49</v>
      </c>
      <c r="M37" s="32"/>
    </row>
    <row r="38" spans="1:25" ht="39" customHeight="1" x14ac:dyDescent="0.15">
      <c r="A38" s="19">
        <v>1</v>
      </c>
      <c r="B38" s="20">
        <v>0.375</v>
      </c>
      <c r="C38" s="24" t="str">
        <f>$E$33&amp;$F$33</f>
        <v>1アビーカ</v>
      </c>
      <c r="D38" s="24" t="str">
        <f>$E$34&amp;$F$34</f>
        <v>2アルカディア</v>
      </c>
      <c r="E38" s="24"/>
      <c r="F38" s="24" t="str">
        <f>$E$35&amp;$F$35</f>
        <v>3FORTIS</v>
      </c>
      <c r="G38" s="24" t="str">
        <f>$E$36&amp;$F$36</f>
        <v>4窪田SC</v>
      </c>
      <c r="H38" s="24"/>
      <c r="I38" s="24" t="str">
        <f>$H$33&amp;$I$33</f>
        <v>5フェニックス</v>
      </c>
      <c r="J38" s="24" t="str">
        <f>$H$34&amp;$I$34</f>
        <v>6アステラーソ</v>
      </c>
      <c r="K38" s="24"/>
      <c r="L38" s="24" t="str">
        <f>$H$35&amp;$I$35</f>
        <v>7南陽FC</v>
      </c>
      <c r="M38" s="25" t="str">
        <f>$H$36&amp;$I$36</f>
        <v>8FCグラッソ</v>
      </c>
      <c r="O38" s="18"/>
      <c r="P38" s="18"/>
      <c r="R38" s="18"/>
      <c r="S38" s="18"/>
      <c r="T38" s="18"/>
      <c r="U38" s="18"/>
      <c r="V38" s="18"/>
      <c r="W38" s="18"/>
      <c r="X38" s="18"/>
      <c r="Y38" s="18"/>
    </row>
    <row r="39" spans="1:25" ht="39" customHeight="1" x14ac:dyDescent="0.15">
      <c r="A39" s="19">
        <v>2</v>
      </c>
      <c r="B39" s="20">
        <v>0.3888888888888889</v>
      </c>
      <c r="C39" s="24" t="str">
        <f>$K$33&amp;$L$33</f>
        <v>9北部FC</v>
      </c>
      <c r="D39" s="24" t="str">
        <f>$K$34&amp;$L$34</f>
        <v>10エストレーラ</v>
      </c>
      <c r="E39" s="24"/>
      <c r="F39" s="24" t="str">
        <f>$E$33&amp;$F$33</f>
        <v>1アビーカ</v>
      </c>
      <c r="G39" s="24" t="str">
        <f>$E$35&amp;$F$35</f>
        <v>3FORTIS</v>
      </c>
      <c r="H39" s="24"/>
      <c r="I39" s="24" t="str">
        <f>$E$34&amp;$F$34</f>
        <v>2アルカディア</v>
      </c>
      <c r="J39" s="24" t="str">
        <f>$E$36&amp;$F$36</f>
        <v>4窪田SC</v>
      </c>
      <c r="K39" s="24"/>
      <c r="L39" s="24" t="str">
        <f>$H$33&amp;$I$33</f>
        <v>5フェニックス</v>
      </c>
      <c r="M39" s="24" t="str">
        <f>$H$35&amp;$I$35</f>
        <v>7南陽FC</v>
      </c>
      <c r="O39" s="18"/>
      <c r="P39" s="18"/>
      <c r="R39" s="18"/>
      <c r="S39" s="18"/>
      <c r="U39" s="18"/>
      <c r="V39" s="18"/>
      <c r="W39" s="18"/>
      <c r="X39" s="18"/>
      <c r="Y39" s="18"/>
    </row>
    <row r="40" spans="1:25" ht="39" customHeight="1" x14ac:dyDescent="0.15">
      <c r="A40" s="19">
        <v>3</v>
      </c>
      <c r="B40" s="20">
        <v>0.40277777777777801</v>
      </c>
      <c r="C40" s="24" t="str">
        <f>$H$34&amp;$I$34</f>
        <v>6アステラーソ</v>
      </c>
      <c r="D40" s="25" t="str">
        <f>$H$36&amp;$I$36</f>
        <v>8FCグラッソ</v>
      </c>
      <c r="E40" s="24"/>
      <c r="F40" s="24" t="str">
        <f>$K$33&amp;$L$33</f>
        <v>9北部FC</v>
      </c>
      <c r="G40" s="24" t="str">
        <f>$E$33&amp;$F$33</f>
        <v>1アビーカ</v>
      </c>
      <c r="H40" s="24"/>
      <c r="I40" s="24" t="str">
        <f>$K$34&amp;$L$34</f>
        <v>10エストレーラ</v>
      </c>
      <c r="J40" s="24" t="str">
        <f>$E$34&amp;$F$34</f>
        <v>2アルカディア</v>
      </c>
      <c r="K40" s="24"/>
      <c r="L40" s="24" t="str">
        <f>$E$35&amp;$F$35</f>
        <v>3FORTIS</v>
      </c>
      <c r="M40" s="24" t="str">
        <f>$H$33&amp;$I$33</f>
        <v>5フェニックス</v>
      </c>
      <c r="O40" s="18"/>
      <c r="P40" s="18"/>
      <c r="Q40" s="18"/>
      <c r="R40" s="18"/>
      <c r="S40" s="18"/>
      <c r="T40" s="18"/>
      <c r="U40" s="18"/>
      <c r="V40" s="18"/>
      <c r="X40" s="18"/>
      <c r="Y40" s="18"/>
    </row>
    <row r="41" spans="1:25" ht="39" customHeight="1" x14ac:dyDescent="0.15">
      <c r="A41" s="19">
        <v>4</v>
      </c>
      <c r="B41" s="20">
        <v>0.41666666666666702</v>
      </c>
      <c r="C41" s="24" t="str">
        <f>$E$36&amp;$F$36</f>
        <v>4窪田SC</v>
      </c>
      <c r="D41" s="24" t="str">
        <f>$H$35&amp;$I$35</f>
        <v>7南陽FC</v>
      </c>
      <c r="E41" s="24"/>
      <c r="F41" s="24" t="str">
        <f>$H$34&amp;$I$34</f>
        <v>6アステラーソ</v>
      </c>
      <c r="G41" s="24" t="str">
        <f>$K$33&amp;$L$33</f>
        <v>9北部FC</v>
      </c>
      <c r="H41" s="24"/>
      <c r="I41" s="25" t="str">
        <f>$H$36&amp;$I$36</f>
        <v>8FCグラッソ</v>
      </c>
      <c r="J41" s="24" t="str">
        <f>$K$34&amp;$L$34</f>
        <v>10エストレーラ</v>
      </c>
      <c r="K41" s="24"/>
      <c r="L41" s="24" t="str">
        <f>$E$33&amp;$F$33</f>
        <v>1アビーカ</v>
      </c>
      <c r="M41" s="24" t="str">
        <f>$H$33&amp;$I$33</f>
        <v>5フェニックス</v>
      </c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</row>
    <row r="42" spans="1:25" ht="39" customHeight="1" x14ac:dyDescent="0.15">
      <c r="A42" s="19">
        <v>5</v>
      </c>
      <c r="B42" s="20">
        <v>0.43055555555555602</v>
      </c>
      <c r="C42" s="24" t="str">
        <f>$E$34&amp;$F$34</f>
        <v>2アルカディア</v>
      </c>
      <c r="D42" s="24" t="str">
        <f>$E$35&amp;$F$35</f>
        <v>3FORTIS</v>
      </c>
      <c r="E42" s="24"/>
      <c r="F42" s="24" t="str">
        <f>$E$36&amp;$F$36</f>
        <v>4窪田SC</v>
      </c>
      <c r="G42" s="24" t="str">
        <f>$H$34&amp;$I$34</f>
        <v>6アステラーソ</v>
      </c>
      <c r="H42" s="24"/>
      <c r="I42" s="24" t="str">
        <f>$H$35&amp;$I$35</f>
        <v>7南陽FC</v>
      </c>
      <c r="J42" s="24" t="str">
        <f>$K$33&amp;$L$33</f>
        <v>9北部FC</v>
      </c>
      <c r="K42" s="24"/>
      <c r="L42" s="25" t="str">
        <f>$H$36&amp;$I$36</f>
        <v>8FCグラッソ</v>
      </c>
      <c r="M42" s="24" t="str">
        <f>$E$33&amp;$F$33</f>
        <v>1アビーカ</v>
      </c>
      <c r="O42" s="18"/>
      <c r="P42" s="18"/>
      <c r="R42" s="18"/>
      <c r="S42" s="18"/>
      <c r="T42" s="18"/>
      <c r="U42" s="18"/>
      <c r="V42" s="18"/>
      <c r="W42" s="18"/>
      <c r="X42" s="18"/>
      <c r="Y42" s="18"/>
    </row>
    <row r="43" spans="1:25" ht="39" customHeight="1" x14ac:dyDescent="0.15">
      <c r="A43" s="19">
        <v>6</v>
      </c>
      <c r="B43" s="20">
        <v>0.44444444444444497</v>
      </c>
      <c r="C43" s="24" t="str">
        <f>$K$34&amp;$L$34</f>
        <v>10エストレーラ</v>
      </c>
      <c r="D43" s="24" t="str">
        <f>$H$33&amp;$I$33</f>
        <v>5フェニックス</v>
      </c>
      <c r="E43" s="24"/>
      <c r="F43" s="24" t="str">
        <f>$E$34&amp;$F$34</f>
        <v>2アルカディア</v>
      </c>
      <c r="G43" s="24" t="str">
        <f>$H$35&amp;$I$35</f>
        <v>7南陽FC</v>
      </c>
      <c r="H43" s="24"/>
      <c r="I43" s="24" t="str">
        <f>$E$35&amp;$F$35</f>
        <v>3FORTIS</v>
      </c>
      <c r="J43" s="24" t="str">
        <f>$H$34&amp;$I$34</f>
        <v>6アステラーソ</v>
      </c>
      <c r="K43" s="24"/>
      <c r="L43" s="24" t="str">
        <f>$E$36&amp;$F$36</f>
        <v>4窪田SC</v>
      </c>
      <c r="M43" s="25" t="str">
        <f>$H$36&amp;$I$36</f>
        <v>8FCグラッソ</v>
      </c>
      <c r="O43" s="18"/>
      <c r="P43" s="18"/>
      <c r="R43" s="18"/>
      <c r="S43" s="18"/>
      <c r="U43" s="18"/>
      <c r="V43" s="18"/>
      <c r="W43" s="18"/>
      <c r="X43" s="18"/>
      <c r="Y43" s="18"/>
    </row>
    <row r="44" spans="1:25" ht="39" customHeight="1" x14ac:dyDescent="0.15">
      <c r="A44" s="19">
        <v>7</v>
      </c>
      <c r="B44" s="20">
        <v>0.45833333333333298</v>
      </c>
      <c r="C44" s="24" t="str">
        <f>$K$33&amp;$L$33</f>
        <v>9北部FC</v>
      </c>
      <c r="D44" s="24" t="str">
        <f>$H$33&amp;$I$33</f>
        <v>5フェニックス</v>
      </c>
      <c r="E44" s="24"/>
      <c r="F44" s="24" t="str">
        <f>$K$34&amp;$L$34</f>
        <v>10エストレーラ</v>
      </c>
      <c r="G44" s="24" t="str">
        <f>$E$33&amp;$F$33</f>
        <v>1アビーカ</v>
      </c>
      <c r="H44" s="24"/>
      <c r="I44" s="24" t="str">
        <f>$E$35&amp;$F$35</f>
        <v>3FORTIS</v>
      </c>
      <c r="J44" s="24" t="str">
        <f>$H$35&amp;$I$35</f>
        <v>7南陽FC</v>
      </c>
      <c r="K44" s="24"/>
      <c r="L44" s="24" t="str">
        <f>$E$34&amp;$F$34</f>
        <v>2アルカディア</v>
      </c>
      <c r="M44" s="24" t="str">
        <f>$H$34&amp;$I$34</f>
        <v>6アステラーソ</v>
      </c>
      <c r="O44" s="18"/>
      <c r="P44" s="18"/>
      <c r="Q44" s="18"/>
      <c r="R44" s="18"/>
      <c r="S44" s="18"/>
      <c r="T44" s="18"/>
      <c r="U44" s="18"/>
      <c r="V44" s="18"/>
      <c r="X44" s="18"/>
      <c r="Y44" s="18"/>
    </row>
    <row r="45" spans="1:25" ht="39" customHeight="1" x14ac:dyDescent="0.15">
      <c r="A45" s="19">
        <v>8</v>
      </c>
      <c r="B45" s="20">
        <v>0.47222222222222099</v>
      </c>
      <c r="C45" s="24" t="str">
        <f>$E$36&amp;$F$36</f>
        <v>4窪田SC</v>
      </c>
      <c r="D45" s="24" t="str">
        <f>$K$33&amp;$L$33</f>
        <v>9北部FC</v>
      </c>
      <c r="E45" s="24"/>
      <c r="F45" s="25" t="str">
        <f>$H$36&amp;$I$36</f>
        <v>8FCグラッソ</v>
      </c>
      <c r="G45" s="24" t="str">
        <f>$H$33&amp;$I$33</f>
        <v>5フェニックス</v>
      </c>
      <c r="H45" s="24"/>
      <c r="I45" s="24" t="str">
        <f>$K$34&amp;$L$34</f>
        <v>10エストレーラ</v>
      </c>
      <c r="J45" s="24" t="str">
        <f>$E$35&amp;$F$35</f>
        <v>3FORTIS</v>
      </c>
      <c r="K45" s="24"/>
      <c r="L45" s="24" t="str">
        <f>$E$33&amp;$F$33</f>
        <v>1アビーカ</v>
      </c>
      <c r="M45" s="24" t="str">
        <f>$H$35&amp;$I$35</f>
        <v>7南陽FC</v>
      </c>
      <c r="O45" s="9"/>
      <c r="P45" s="7"/>
    </row>
    <row r="46" spans="1:25" ht="39" customHeight="1" x14ac:dyDescent="0.15">
      <c r="A46" s="19">
        <v>9</v>
      </c>
      <c r="B46" s="20">
        <v>0.486111111111109</v>
      </c>
      <c r="C46" s="24" t="str">
        <f>$E$34&amp;$F$34</f>
        <v>2アルカディア</v>
      </c>
      <c r="D46" s="25" t="str">
        <f>$H$36&amp;$I$36</f>
        <v>8FCグラッソ</v>
      </c>
      <c r="E46" s="24"/>
      <c r="F46" s="24" t="str">
        <f>$H$34&amp;$I$34</f>
        <v>6アステラーソ</v>
      </c>
      <c r="G46" s="24" t="str">
        <f>$K$34&amp;$L$34</f>
        <v>10エストレーラ</v>
      </c>
      <c r="H46" s="24"/>
      <c r="I46" s="24" t="str">
        <f>$E$36&amp;$F$36</f>
        <v>4窪田SC</v>
      </c>
      <c r="J46" s="24" t="str">
        <f>$E$33&amp;$F$33</f>
        <v>1アビーカ</v>
      </c>
      <c r="K46" s="24"/>
      <c r="L46" s="24" t="str">
        <f>$K$33&amp;$L$33</f>
        <v>9北部FC</v>
      </c>
      <c r="M46" s="24" t="str">
        <f>$E$35&amp;$F$35</f>
        <v>3FORTIS</v>
      </c>
    </row>
    <row r="47" spans="1:25" ht="39" customHeight="1" x14ac:dyDescent="0.15">
      <c r="A47" s="19">
        <v>10</v>
      </c>
      <c r="B47" s="20">
        <v>0.52777777777777779</v>
      </c>
      <c r="C47" s="24" t="str">
        <f>$H$33&amp;$I$33</f>
        <v>5フェニックス</v>
      </c>
      <c r="D47" s="24" t="str">
        <f>$E$34&amp;$F$34</f>
        <v>2アルカディア</v>
      </c>
      <c r="E47" s="24"/>
      <c r="F47" s="24" t="str">
        <f>$H$35&amp;$I$35</f>
        <v>7南陽FC</v>
      </c>
      <c r="G47" s="24" t="str">
        <f>$H$34&amp;$I$34</f>
        <v>6アステラーソ</v>
      </c>
      <c r="H47" s="24"/>
      <c r="I47" s="25" t="str">
        <f>$H$36&amp;$I$36</f>
        <v>8FCグラッソ</v>
      </c>
      <c r="J47" s="24" t="str">
        <f>$K$33&amp;$L$33</f>
        <v>9北部FC</v>
      </c>
      <c r="K47" s="24"/>
      <c r="L47" s="24" t="str">
        <f>$E$36&amp;$F$36</f>
        <v>4窪田SC</v>
      </c>
      <c r="M47" s="24" t="str">
        <f>$K$34&amp;$L$34</f>
        <v>10エストレーラ</v>
      </c>
    </row>
    <row r="48" spans="1:25" ht="39" customHeight="1" x14ac:dyDescent="0.15">
      <c r="A48" s="19">
        <v>11</v>
      </c>
      <c r="B48" s="20">
        <v>0.54166666666666663</v>
      </c>
      <c r="C48" s="24" t="str">
        <f>$E$33&amp;$F$33</f>
        <v>1アビーカ</v>
      </c>
      <c r="D48" s="24" t="str">
        <f>$H$34&amp;$I$34</f>
        <v>6アステラーソ</v>
      </c>
      <c r="E48" s="24"/>
      <c r="F48" s="24" t="str">
        <f>$E$35&amp;$F$35</f>
        <v>3FORTIS</v>
      </c>
      <c r="G48" s="25" t="str">
        <f>$H$36&amp;$I$36</f>
        <v>8FCグラッソ</v>
      </c>
      <c r="H48" s="24"/>
      <c r="I48" s="24" t="str">
        <f>$E$36&amp;$F$36</f>
        <v>4窪田SC</v>
      </c>
      <c r="J48" s="24" t="str">
        <f>$H$33&amp;$I$33</f>
        <v>5フェニックス</v>
      </c>
      <c r="K48" s="24"/>
      <c r="L48" s="24" t="str">
        <f>$E$34&amp;$F$34</f>
        <v>2アルカディア</v>
      </c>
      <c r="M48" s="24" t="str">
        <f>$K$33&amp;$L$33</f>
        <v>9北部FC</v>
      </c>
    </row>
    <row r="49" spans="1:13" ht="39" customHeight="1" x14ac:dyDescent="0.15">
      <c r="A49" s="19">
        <v>9</v>
      </c>
      <c r="B49" s="20">
        <v>0.55555555555555503</v>
      </c>
      <c r="C49" s="24" t="str">
        <f>$H$35&amp;$I$35</f>
        <v>7南陽FC</v>
      </c>
      <c r="D49" s="24" t="str">
        <f>$K$34&amp;$L$34</f>
        <v>10エストレーラ</v>
      </c>
      <c r="E49" s="21"/>
      <c r="F49" s="21"/>
      <c r="G49" s="21"/>
      <c r="H49" s="21"/>
      <c r="I49" s="21"/>
      <c r="J49" s="22"/>
      <c r="K49" s="21"/>
      <c r="L49" s="21"/>
      <c r="M49" s="21"/>
    </row>
    <row r="50" spans="1:13" ht="39" customHeight="1" x14ac:dyDescent="0.15">
      <c r="A50" s="19">
        <v>11</v>
      </c>
      <c r="B50" s="20">
        <v>0.58333333333333337</v>
      </c>
      <c r="C50" s="27" t="s">
        <v>59</v>
      </c>
      <c r="D50" s="28"/>
      <c r="E50" s="28"/>
      <c r="F50" s="28"/>
      <c r="G50" s="28"/>
      <c r="H50" s="28"/>
      <c r="I50" s="28"/>
      <c r="J50" s="28"/>
      <c r="K50" s="28"/>
      <c r="L50" s="28"/>
      <c r="M50" s="29"/>
    </row>
    <row r="59" spans="1:13" x14ac:dyDescent="0.15">
      <c r="B59" s="7"/>
    </row>
    <row r="60" spans="1:13" x14ac:dyDescent="0.15">
      <c r="B60" s="7"/>
    </row>
    <row r="65" spans="2:2" x14ac:dyDescent="0.15">
      <c r="B65" s="7"/>
    </row>
    <row r="66" spans="2:2" x14ac:dyDescent="0.15">
      <c r="B66" s="7"/>
    </row>
    <row r="67" spans="2:2" x14ac:dyDescent="0.15">
      <c r="B67" s="7"/>
    </row>
    <row r="68" spans="2:2" x14ac:dyDescent="0.15">
      <c r="B68" s="7"/>
    </row>
  </sheetData>
  <mergeCells count="6">
    <mergeCell ref="C50:M50"/>
    <mergeCell ref="AU29:AX29"/>
    <mergeCell ref="C37:D37"/>
    <mergeCell ref="F37:G37"/>
    <mergeCell ref="I37:J37"/>
    <mergeCell ref="L37:M37"/>
  </mergeCells>
  <phoneticPr fontId="1"/>
  <pageMargins left="0.25" right="0.25" top="0.75" bottom="0.75" header="0.3" footer="0.3"/>
  <pageSetup paperSize="9" scale="80" fitToHeight="0" orientation="portrait" r:id="rId1"/>
  <colBreaks count="1" manualBreakCount="1">
    <brk id="16" max="7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CFD85-5E81-4D2B-B3DE-756F5C3314B6}">
  <sheetPr>
    <pageSetUpPr fitToPage="1"/>
  </sheetPr>
  <dimension ref="A1:BO41"/>
  <sheetViews>
    <sheetView view="pageBreakPreview" topLeftCell="M4" zoomScaleNormal="100" zoomScaleSheetLayoutView="100" workbookViewId="0">
      <selection activeCell="BG4" sqref="BG4:BH5"/>
    </sheetView>
  </sheetViews>
  <sheetFormatPr defaultColWidth="3.125" defaultRowHeight="13.5" x14ac:dyDescent="0.15"/>
  <cols>
    <col min="1" max="59" width="3.125" style="6"/>
    <col min="60" max="60" width="5.375" style="6" customWidth="1"/>
    <col min="61" max="65" width="3.125" style="6"/>
    <col min="66" max="66" width="3.875" style="6" bestFit="1" customWidth="1"/>
    <col min="67" max="67" width="30.625" style="6" customWidth="1"/>
    <col min="68" max="16384" width="3.125" style="6"/>
  </cols>
  <sheetData>
    <row r="1" spans="1:67" x14ac:dyDescent="0.15">
      <c r="AT1" s="2"/>
    </row>
    <row r="2" spans="1:67" x14ac:dyDescent="0.15">
      <c r="A2" s="1" t="s">
        <v>69</v>
      </c>
      <c r="AT2" s="2"/>
    </row>
    <row r="3" spans="1:67" x14ac:dyDescent="0.15">
      <c r="A3" s="59" t="s">
        <v>7</v>
      </c>
      <c r="B3" s="59"/>
      <c r="C3" s="59"/>
      <c r="D3" s="59"/>
      <c r="E3" s="61" t="str">
        <f>A4</f>
        <v>アビーカ米沢</v>
      </c>
      <c r="F3" s="62"/>
      <c r="G3" s="62"/>
      <c r="H3" s="63"/>
      <c r="I3" s="36" t="str">
        <f>A6</f>
        <v>アルカディア</v>
      </c>
      <c r="J3" s="58"/>
      <c r="K3" s="58"/>
      <c r="L3" s="37"/>
      <c r="M3" s="57" t="str">
        <f>A8</f>
        <v>FORTIS</v>
      </c>
      <c r="N3" s="58"/>
      <c r="O3" s="58"/>
      <c r="P3" s="37"/>
      <c r="Q3" s="57" t="str">
        <f>A10</f>
        <v>窪田SC</v>
      </c>
      <c r="R3" s="58" t="s">
        <v>20</v>
      </c>
      <c r="S3" s="58" t="s">
        <v>20</v>
      </c>
      <c r="T3" s="37" t="s">
        <v>20</v>
      </c>
      <c r="U3" s="57" t="str">
        <f>A12</f>
        <v>フェニックス</v>
      </c>
      <c r="V3" s="58" t="s">
        <v>20</v>
      </c>
      <c r="W3" s="58" t="s">
        <v>20</v>
      </c>
      <c r="X3" s="37" t="s">
        <v>20</v>
      </c>
      <c r="Y3" s="57" t="str">
        <f>A14</f>
        <v>アステラーソ</v>
      </c>
      <c r="Z3" s="58" t="s">
        <v>20</v>
      </c>
      <c r="AA3" s="58" t="s">
        <v>20</v>
      </c>
      <c r="AB3" s="37" t="s">
        <v>20</v>
      </c>
      <c r="AC3" s="57" t="str">
        <f>A16</f>
        <v>南陽FC</v>
      </c>
      <c r="AD3" s="58" t="s">
        <v>20</v>
      </c>
      <c r="AE3" s="58" t="s">
        <v>20</v>
      </c>
      <c r="AF3" s="37" t="s">
        <v>20</v>
      </c>
      <c r="AG3" s="57" t="str">
        <f>A18</f>
        <v>FCグラッソ</v>
      </c>
      <c r="AH3" s="58" t="s">
        <v>20</v>
      </c>
      <c r="AI3" s="58" t="s">
        <v>20</v>
      </c>
      <c r="AJ3" s="37" t="s">
        <v>20</v>
      </c>
      <c r="AK3" s="57" t="str">
        <f>A20</f>
        <v>北部FC</v>
      </c>
      <c r="AL3" s="58" t="s">
        <v>20</v>
      </c>
      <c r="AM3" s="58" t="s">
        <v>20</v>
      </c>
      <c r="AN3" s="37" t="s">
        <v>20</v>
      </c>
      <c r="AO3" s="57" t="str">
        <f>A22</f>
        <v>エストレーラ</v>
      </c>
      <c r="AP3" s="58" t="s">
        <v>20</v>
      </c>
      <c r="AQ3" s="58" t="s">
        <v>20</v>
      </c>
      <c r="AR3" s="37" t="s">
        <v>20</v>
      </c>
      <c r="AS3" s="59" t="s">
        <v>8</v>
      </c>
      <c r="AT3" s="60"/>
      <c r="AU3" s="60" t="s">
        <v>4</v>
      </c>
      <c r="AV3" s="60"/>
      <c r="AW3" s="60" t="s">
        <v>5</v>
      </c>
      <c r="AX3" s="60"/>
      <c r="AY3" s="60" t="s">
        <v>6</v>
      </c>
      <c r="AZ3" s="60"/>
      <c r="BA3" s="60" t="s">
        <v>0</v>
      </c>
      <c r="BB3" s="60"/>
      <c r="BC3" s="60" t="s">
        <v>1</v>
      </c>
      <c r="BD3" s="60"/>
      <c r="BE3" s="60" t="s">
        <v>2</v>
      </c>
      <c r="BF3" s="60"/>
      <c r="BG3" s="60" t="s">
        <v>3</v>
      </c>
      <c r="BH3" s="60"/>
    </row>
    <row r="4" spans="1:67" ht="36.75" customHeight="1" x14ac:dyDescent="0.15">
      <c r="A4" s="51" t="s">
        <v>26</v>
      </c>
      <c r="B4" s="52" t="s">
        <v>26</v>
      </c>
      <c r="C4" s="52" t="s">
        <v>26</v>
      </c>
      <c r="D4" s="53" t="s">
        <v>26</v>
      </c>
      <c r="E4" s="51"/>
      <c r="F4" s="52"/>
      <c r="G4" s="52"/>
      <c r="H4" s="53"/>
      <c r="I4" s="33" t="str">
        <f>IF(I5="","",IF(I5=K5,"△",IF(I5&gt;K5,"○","×")))</f>
        <v>○</v>
      </c>
      <c r="J4" s="34"/>
      <c r="K4" s="34"/>
      <c r="L4" s="35"/>
      <c r="M4" s="33" t="str">
        <f>IF(M5="","",IF(M5=O5,"△",IF(M5&gt;O5,"○","×")))</f>
        <v>△</v>
      </c>
      <c r="N4" s="34"/>
      <c r="O4" s="34"/>
      <c r="P4" s="35"/>
      <c r="Q4" s="33" t="str">
        <f>IF(Q5="","",IF(Q5=S5,"△",IF(Q5&gt;S5,"○","×")))</f>
        <v>○</v>
      </c>
      <c r="R4" s="34"/>
      <c r="S4" s="34"/>
      <c r="T4" s="35"/>
      <c r="U4" s="33" t="str">
        <f>IF(U5="","",IF(U5=W5,"△",IF(U5&gt;W5,"○","×")))</f>
        <v>○</v>
      </c>
      <c r="V4" s="34"/>
      <c r="W4" s="34"/>
      <c r="X4" s="35"/>
      <c r="Y4" s="33" t="str">
        <f>IF(Y5="","",IF(Y5=AA5,"△",IF(Y5&gt;AA5,"○","×")))</f>
        <v>△</v>
      </c>
      <c r="Z4" s="34"/>
      <c r="AA4" s="34"/>
      <c r="AB4" s="35"/>
      <c r="AC4" s="33" t="str">
        <f>IF(AC5="","",IF(AC5=AE5,"△",IF(AC5&gt;AE5,"○","×")))</f>
        <v>×</v>
      </c>
      <c r="AD4" s="34"/>
      <c r="AE4" s="34"/>
      <c r="AF4" s="35"/>
      <c r="AG4" s="33" t="str">
        <f>IF(AG5="","",IF(AG5=AI5,"△",IF(AG5&gt;AI5,"○","×")))</f>
        <v>△</v>
      </c>
      <c r="AH4" s="34"/>
      <c r="AI4" s="34"/>
      <c r="AJ4" s="35"/>
      <c r="AK4" s="33" t="str">
        <f>IF(AK5="","",IF(AK5=AM5,"△",IF(AK5&gt;AM5,"○","×")))</f>
        <v>×</v>
      </c>
      <c r="AL4" s="34"/>
      <c r="AM4" s="34"/>
      <c r="AN4" s="35"/>
      <c r="AO4" s="33" t="str">
        <f>IF(AO5="","",IF(AO5=AQ5,"△",IF(AO5&gt;AQ5,"○","×")))</f>
        <v>○</v>
      </c>
      <c r="AP4" s="34"/>
      <c r="AQ4" s="34"/>
      <c r="AR4" s="35"/>
      <c r="AS4" s="38">
        <f xml:space="preserve"> IF(BN4=0,"", COUNTIF(E4:AR4,"○"))</f>
        <v>4</v>
      </c>
      <c r="AT4" s="39"/>
      <c r="AU4" s="38">
        <f xml:space="preserve"> IF(BN4=0,"", COUNTIF(E4:AR4,"×"))</f>
        <v>2</v>
      </c>
      <c r="AV4" s="39"/>
      <c r="AW4" s="38">
        <f xml:space="preserve"> IF(BN4=0,"", COUNTIF(E4:AR4,"△"))</f>
        <v>3</v>
      </c>
      <c r="AX4" s="39"/>
      <c r="AY4" s="38">
        <f>IF(BN4=0,"", AS4*3+AW4)</f>
        <v>15</v>
      </c>
      <c r="AZ4" s="39"/>
      <c r="BA4" s="38">
        <f>IF(BN4=0,"",SUM(E5,I5,M5,Q5,U5,Y5,AC5,AO5))</f>
        <v>10</v>
      </c>
      <c r="BB4" s="39"/>
      <c r="BC4" s="38">
        <f>IF(BN4=0,"",SUM(G5,K5,O5,S5,W5,AA5,AE5,AQ5))</f>
        <v>2</v>
      </c>
      <c r="BD4" s="39"/>
      <c r="BE4" s="38">
        <f>IF(BN4=0,"",SUM(BA4,-BC4))</f>
        <v>8</v>
      </c>
      <c r="BF4" s="39"/>
      <c r="BG4" s="38">
        <f>IF(BN4=0,"",_xlfn.RANK.EQ(BO4,BO4:BO23))</f>
        <v>4</v>
      </c>
      <c r="BH4" s="39"/>
      <c r="BN4" s="14">
        <f>COUNTA(I5:AR5,M7:AR7,Q9:AR9,U11:AR11,Y13:AR13,AC15:AR15,AO21:AR21)</f>
        <v>80</v>
      </c>
      <c r="BO4" s="44">
        <f>IF($BN$4=0,"",10000000000+(AY4*100000000)+(100000+(BE4*1000))+(BA4))</f>
        <v>11500108010</v>
      </c>
    </row>
    <row r="5" spans="1:67" ht="24" customHeight="1" x14ac:dyDescent="0.15">
      <c r="A5" s="54" t="s">
        <v>27</v>
      </c>
      <c r="B5" s="55" t="s">
        <v>27</v>
      </c>
      <c r="C5" s="55" t="s">
        <v>27</v>
      </c>
      <c r="D5" s="56" t="s">
        <v>27</v>
      </c>
      <c r="E5" s="54"/>
      <c r="F5" s="55"/>
      <c r="G5" s="55"/>
      <c r="H5" s="56"/>
      <c r="I5" s="42">
        <v>2</v>
      </c>
      <c r="J5" s="43"/>
      <c r="K5" s="42">
        <v>0</v>
      </c>
      <c r="L5" s="43"/>
      <c r="M5" s="42">
        <v>0</v>
      </c>
      <c r="N5" s="43"/>
      <c r="O5" s="42">
        <v>0</v>
      </c>
      <c r="P5" s="43"/>
      <c r="Q5" s="42">
        <v>1</v>
      </c>
      <c r="R5" s="43"/>
      <c r="S5" s="42">
        <v>0</v>
      </c>
      <c r="T5" s="43"/>
      <c r="U5" s="42">
        <v>3</v>
      </c>
      <c r="V5" s="43"/>
      <c r="W5" s="42">
        <v>0</v>
      </c>
      <c r="X5" s="43"/>
      <c r="Y5" s="42">
        <v>1</v>
      </c>
      <c r="Z5" s="43"/>
      <c r="AA5" s="42">
        <v>1</v>
      </c>
      <c r="AB5" s="43"/>
      <c r="AC5" s="42">
        <v>0</v>
      </c>
      <c r="AD5" s="43"/>
      <c r="AE5" s="42">
        <v>1</v>
      </c>
      <c r="AF5" s="43"/>
      <c r="AG5" s="42">
        <v>1</v>
      </c>
      <c r="AH5" s="43"/>
      <c r="AI5" s="42">
        <v>1</v>
      </c>
      <c r="AJ5" s="43"/>
      <c r="AK5" s="42">
        <v>0</v>
      </c>
      <c r="AL5" s="43"/>
      <c r="AM5" s="42">
        <v>1</v>
      </c>
      <c r="AN5" s="43"/>
      <c r="AO5" s="42">
        <v>3</v>
      </c>
      <c r="AP5" s="43"/>
      <c r="AQ5" s="42">
        <v>0</v>
      </c>
      <c r="AR5" s="43"/>
      <c r="AS5" s="40"/>
      <c r="AT5" s="41"/>
      <c r="AU5" s="40"/>
      <c r="AV5" s="41"/>
      <c r="AW5" s="40"/>
      <c r="AX5" s="41"/>
      <c r="AY5" s="40"/>
      <c r="AZ5" s="41"/>
      <c r="BA5" s="40"/>
      <c r="BB5" s="41"/>
      <c r="BC5" s="40"/>
      <c r="BD5" s="41"/>
      <c r="BE5" s="40"/>
      <c r="BF5" s="41"/>
      <c r="BG5" s="40"/>
      <c r="BH5" s="41"/>
      <c r="BO5" s="44"/>
    </row>
    <row r="6" spans="1:67" ht="36.75" customHeight="1" x14ac:dyDescent="0.15">
      <c r="A6" s="51" t="s">
        <v>39</v>
      </c>
      <c r="B6" s="52" t="s">
        <v>22</v>
      </c>
      <c r="C6" s="52" t="s">
        <v>22</v>
      </c>
      <c r="D6" s="53" t="s">
        <v>22</v>
      </c>
      <c r="E6" s="33" t="str">
        <f>IF(E7="","",IF(E7=G7,"△",IF(E7&gt;G7,"○","×")))</f>
        <v>×</v>
      </c>
      <c r="F6" s="34"/>
      <c r="G6" s="34"/>
      <c r="H6" s="35"/>
      <c r="I6" s="51"/>
      <c r="J6" s="52"/>
      <c r="K6" s="52"/>
      <c r="L6" s="53"/>
      <c r="M6" s="33" t="str">
        <f>IF(M7="","",IF(M7=O7,"△",IF(M7&gt;O7,"○","×")))</f>
        <v>×</v>
      </c>
      <c r="N6" s="34"/>
      <c r="O6" s="34"/>
      <c r="P6" s="35"/>
      <c r="Q6" s="33" t="str">
        <f>IF(Q7="","",IF(Q7=S7,"△",IF(Q7&gt;S7,"○","×")))</f>
        <v>×</v>
      </c>
      <c r="R6" s="34"/>
      <c r="S6" s="34"/>
      <c r="T6" s="35"/>
      <c r="U6" s="33" t="str">
        <f>IF(U7="","",IF(U7=W7,"△",IF(U7&gt;W7,"○","×")))</f>
        <v>×</v>
      </c>
      <c r="V6" s="34"/>
      <c r="W6" s="34"/>
      <c r="X6" s="35"/>
      <c r="Y6" s="33" t="str">
        <f>IF(Y7="","",IF(Y7=AA7,"△",IF(Y7&gt;AA7,"○","×")))</f>
        <v>○</v>
      </c>
      <c r="Z6" s="34"/>
      <c r="AA6" s="34"/>
      <c r="AB6" s="35"/>
      <c r="AC6" s="33" t="str">
        <f>IF(AC7="","",IF(AC7=AE7,"△",IF(AC7&gt;AE7,"○","×")))</f>
        <v>×</v>
      </c>
      <c r="AD6" s="34"/>
      <c r="AE6" s="34"/>
      <c r="AF6" s="35"/>
      <c r="AG6" s="33" t="str">
        <f>IF(AG7="","",IF(AG7=AI7,"△",IF(AG7&gt;AI7,"○","×")))</f>
        <v>×</v>
      </c>
      <c r="AH6" s="34"/>
      <c r="AI6" s="34"/>
      <c r="AJ6" s="35"/>
      <c r="AK6" s="33" t="str">
        <f>IF(AK7="","",IF(AK7=AM7,"△",IF(AK7&gt;AM7,"○","×")))</f>
        <v>×</v>
      </c>
      <c r="AL6" s="34"/>
      <c r="AM6" s="34"/>
      <c r="AN6" s="35"/>
      <c r="AO6" s="33" t="str">
        <f>IF(AO7="","",IF(AO7=AQ7,"△",IF(AO7&gt;AQ7,"○","×")))</f>
        <v>○</v>
      </c>
      <c r="AP6" s="34"/>
      <c r="AQ6" s="34"/>
      <c r="AR6" s="35"/>
      <c r="AS6" s="38">
        <f xml:space="preserve"> IF(BN4=0,"", COUNTIF(E6:AR6,"○"))</f>
        <v>2</v>
      </c>
      <c r="AT6" s="39"/>
      <c r="AU6" s="38">
        <f xml:space="preserve"> IF(BN4=0,"", COUNTIF(E6:AR6,"×"))</f>
        <v>7</v>
      </c>
      <c r="AV6" s="39"/>
      <c r="AW6" s="38">
        <f xml:space="preserve"> IF(BN4=0,"", COUNTIF(E6:AR6,"△"))</f>
        <v>0</v>
      </c>
      <c r="AX6" s="39"/>
      <c r="AY6" s="38">
        <f>IF(BN4=0,"", AS6*3+AW6)</f>
        <v>6</v>
      </c>
      <c r="AZ6" s="39"/>
      <c r="BA6" s="38">
        <f>IF(BN4=0,"",SUM(E7,I7,M7,Q7,U7,Y7,AC7,AO7))</f>
        <v>6</v>
      </c>
      <c r="BB6" s="39"/>
      <c r="BC6" s="38">
        <f>IF(BN4=0,"",SUM(G7,K7,O7,S7,W7,AA7,AE7,AQ7))</f>
        <v>12</v>
      </c>
      <c r="BD6" s="39"/>
      <c r="BE6" s="38">
        <f>IF(BN4=0,"",SUM(BA6,-BC6))</f>
        <v>-6</v>
      </c>
      <c r="BF6" s="39"/>
      <c r="BG6" s="38">
        <f>IF(BN4=0,"",_xlfn.RANK.EQ(BO6,BO4:BO23))</f>
        <v>8</v>
      </c>
      <c r="BH6" s="39"/>
      <c r="BO6" s="44">
        <f>IF($BN$4=0,"",10000000000+(AY6*100000000)+(100000+(BE6*1000))+(BA6))</f>
        <v>10600094006</v>
      </c>
    </row>
    <row r="7" spans="1:67" ht="24" customHeight="1" x14ac:dyDescent="0.15">
      <c r="A7" s="54" t="s">
        <v>28</v>
      </c>
      <c r="B7" s="55" t="s">
        <v>28</v>
      </c>
      <c r="C7" s="55" t="s">
        <v>28</v>
      </c>
      <c r="D7" s="56" t="s">
        <v>28</v>
      </c>
      <c r="E7" s="36">
        <f>IF(K5="","",K5)</f>
        <v>0</v>
      </c>
      <c r="F7" s="37"/>
      <c r="G7" s="36">
        <f>IF(I5="","",I5)</f>
        <v>2</v>
      </c>
      <c r="H7" s="37"/>
      <c r="I7" s="54"/>
      <c r="J7" s="55"/>
      <c r="K7" s="55"/>
      <c r="L7" s="56"/>
      <c r="M7" s="42">
        <v>0</v>
      </c>
      <c r="N7" s="43"/>
      <c r="O7" s="42">
        <v>3</v>
      </c>
      <c r="P7" s="43"/>
      <c r="Q7" s="42">
        <v>0</v>
      </c>
      <c r="R7" s="43"/>
      <c r="S7" s="42">
        <v>2</v>
      </c>
      <c r="T7" s="43"/>
      <c r="U7" s="42">
        <v>1</v>
      </c>
      <c r="V7" s="43"/>
      <c r="W7" s="64">
        <v>2</v>
      </c>
      <c r="X7" s="43"/>
      <c r="Y7" s="42">
        <v>2</v>
      </c>
      <c r="Z7" s="43"/>
      <c r="AA7" s="42">
        <v>0</v>
      </c>
      <c r="AB7" s="43"/>
      <c r="AC7" s="42">
        <v>0</v>
      </c>
      <c r="AD7" s="43"/>
      <c r="AE7" s="42">
        <v>3</v>
      </c>
      <c r="AF7" s="43"/>
      <c r="AG7" s="42">
        <v>0</v>
      </c>
      <c r="AH7" s="43"/>
      <c r="AI7" s="42">
        <v>4</v>
      </c>
      <c r="AJ7" s="43"/>
      <c r="AK7" s="42">
        <v>0</v>
      </c>
      <c r="AL7" s="43"/>
      <c r="AM7" s="42">
        <v>3</v>
      </c>
      <c r="AN7" s="43"/>
      <c r="AO7" s="42">
        <v>3</v>
      </c>
      <c r="AP7" s="43"/>
      <c r="AQ7" s="42">
        <v>0</v>
      </c>
      <c r="AR7" s="43"/>
      <c r="AS7" s="40"/>
      <c r="AT7" s="41"/>
      <c r="AU7" s="40"/>
      <c r="AV7" s="41"/>
      <c r="AW7" s="40"/>
      <c r="AX7" s="41"/>
      <c r="AY7" s="40"/>
      <c r="AZ7" s="41"/>
      <c r="BA7" s="40"/>
      <c r="BB7" s="41"/>
      <c r="BC7" s="40"/>
      <c r="BD7" s="41"/>
      <c r="BE7" s="40"/>
      <c r="BF7" s="41"/>
      <c r="BG7" s="40"/>
      <c r="BH7" s="41"/>
      <c r="BO7" s="44"/>
    </row>
    <row r="8" spans="1:67" ht="36.75" customHeight="1" x14ac:dyDescent="0.15">
      <c r="A8" s="51" t="s">
        <v>68</v>
      </c>
      <c r="B8" s="52" t="s">
        <v>29</v>
      </c>
      <c r="C8" s="52" t="s">
        <v>29</v>
      </c>
      <c r="D8" s="53" t="s">
        <v>29</v>
      </c>
      <c r="E8" s="33" t="str">
        <f t="shared" ref="E8" si="0">IF(E9="","",IF(E9=G9,"△",IF(E9&gt;G9,"○","×")))</f>
        <v>△</v>
      </c>
      <c r="F8" s="34"/>
      <c r="G8" s="34"/>
      <c r="H8" s="35"/>
      <c r="I8" s="33" t="str">
        <f t="shared" ref="I8" si="1">IF(I9="","",IF(I9=K9,"△",IF(I9&gt;K9,"○","×")))</f>
        <v>○</v>
      </c>
      <c r="J8" s="34"/>
      <c r="K8" s="34"/>
      <c r="L8" s="35"/>
      <c r="M8" s="51"/>
      <c r="N8" s="52"/>
      <c r="O8" s="52"/>
      <c r="P8" s="53"/>
      <c r="Q8" s="33" t="str">
        <f>IF(Q9="","",IF(Q9=S9,"△",IF(Q9&gt;S9,"○","×")))</f>
        <v>×</v>
      </c>
      <c r="R8" s="34"/>
      <c r="S8" s="34"/>
      <c r="T8" s="35"/>
      <c r="U8" s="33" t="str">
        <f>IF(U9="","",IF(U9=W9,"△",IF(U9&gt;W9,"○","×")))</f>
        <v>△</v>
      </c>
      <c r="V8" s="34"/>
      <c r="W8" s="34"/>
      <c r="X8" s="35"/>
      <c r="Y8" s="33" t="str">
        <f>IF(Y9="","",IF(Y9=AA9,"△",IF(Y9&gt;AA9,"○","×")))</f>
        <v>○</v>
      </c>
      <c r="Z8" s="34"/>
      <c r="AA8" s="34"/>
      <c r="AB8" s="35"/>
      <c r="AC8" s="33" t="str">
        <f>IF(AC9="","",IF(AC9=AE9,"△",IF(AC9&gt;AE9,"○","×")))</f>
        <v>×</v>
      </c>
      <c r="AD8" s="34"/>
      <c r="AE8" s="34"/>
      <c r="AF8" s="35"/>
      <c r="AG8" s="33" t="str">
        <f>IF(AG9="","",IF(AG9=AI9,"△",IF(AG9&gt;AI9,"○","×")))</f>
        <v>×</v>
      </c>
      <c r="AH8" s="34"/>
      <c r="AI8" s="34"/>
      <c r="AJ8" s="35"/>
      <c r="AK8" s="33" t="str">
        <f>IF(AK9="","",IF(AK9=AM9,"△",IF(AK9&gt;AM9,"○","×")))</f>
        <v>×</v>
      </c>
      <c r="AL8" s="34"/>
      <c r="AM8" s="34"/>
      <c r="AN8" s="35"/>
      <c r="AO8" s="33" t="str">
        <f>IF(AO9="","",IF(AO9=AQ9,"△",IF(AO9&gt;AQ9,"○","×")))</f>
        <v>○</v>
      </c>
      <c r="AP8" s="34"/>
      <c r="AQ8" s="34"/>
      <c r="AR8" s="35"/>
      <c r="AS8" s="38">
        <f xml:space="preserve"> IF(BN4=0,"", COUNTIF(E8:AR8,"○"))</f>
        <v>3</v>
      </c>
      <c r="AT8" s="39"/>
      <c r="AU8" s="38">
        <f xml:space="preserve"> IF(BN4=0,"", COUNTIF(E8:AR8,"×"))</f>
        <v>4</v>
      </c>
      <c r="AV8" s="39"/>
      <c r="AW8" s="38">
        <f xml:space="preserve"> IF(BN4=0,"", COUNTIF(E8:AR8,"△"))</f>
        <v>2</v>
      </c>
      <c r="AX8" s="39"/>
      <c r="AY8" s="38">
        <f>IF(BN4=0,"", AS8*3+AW8)</f>
        <v>11</v>
      </c>
      <c r="AZ8" s="39"/>
      <c r="BA8" s="38">
        <f>IF(BN4=0,"",SUM(E9,I9,M9,Q9,U9,Y9,AC9,AO9))</f>
        <v>7</v>
      </c>
      <c r="BB8" s="39"/>
      <c r="BC8" s="38">
        <f>IF(BN4=0,"",SUM(G9,K9,O9,S9,W9,AA9,AE9,AQ9))</f>
        <v>5</v>
      </c>
      <c r="BD8" s="39"/>
      <c r="BE8" s="38">
        <f>IF(BN4=0,"",SUM(BA8,-BC8))</f>
        <v>2</v>
      </c>
      <c r="BF8" s="39"/>
      <c r="BG8" s="38">
        <f>IF(BN4=0,"",_xlfn.RANK.EQ(BO8,BO4:BO23))</f>
        <v>6</v>
      </c>
      <c r="BH8" s="39"/>
      <c r="BO8" s="44">
        <f>IF($BN$4=0,"",10000000000+(AY8*100000000)+(100000+(BE8*1000))+(BA8))</f>
        <v>11100102007</v>
      </c>
    </row>
    <row r="9" spans="1:67" ht="24" customHeight="1" x14ac:dyDescent="0.15">
      <c r="A9" s="54" t="s">
        <v>26</v>
      </c>
      <c r="B9" s="55" t="s">
        <v>26</v>
      </c>
      <c r="C9" s="55" t="s">
        <v>26</v>
      </c>
      <c r="D9" s="56" t="s">
        <v>26</v>
      </c>
      <c r="E9" s="36">
        <f>IF(O5="","",O5)</f>
        <v>0</v>
      </c>
      <c r="F9" s="37"/>
      <c r="G9" s="36">
        <f>IF(M5="","",M5)</f>
        <v>0</v>
      </c>
      <c r="H9" s="37"/>
      <c r="I9" s="36">
        <f>IF(O7="","",O7)</f>
        <v>3</v>
      </c>
      <c r="J9" s="37"/>
      <c r="K9" s="36">
        <f>IF(M7="","",M7)</f>
        <v>0</v>
      </c>
      <c r="L9" s="37"/>
      <c r="M9" s="54"/>
      <c r="N9" s="55"/>
      <c r="O9" s="55"/>
      <c r="P9" s="56"/>
      <c r="Q9" s="42">
        <v>0</v>
      </c>
      <c r="R9" s="43"/>
      <c r="S9" s="42">
        <v>3</v>
      </c>
      <c r="T9" s="43"/>
      <c r="U9" s="42">
        <v>0</v>
      </c>
      <c r="V9" s="43"/>
      <c r="W9" s="42">
        <v>0</v>
      </c>
      <c r="X9" s="43"/>
      <c r="Y9" s="42">
        <v>2</v>
      </c>
      <c r="Z9" s="43"/>
      <c r="AA9" s="42">
        <v>0</v>
      </c>
      <c r="AB9" s="43"/>
      <c r="AC9" s="42">
        <v>0</v>
      </c>
      <c r="AD9" s="43"/>
      <c r="AE9" s="42">
        <v>1</v>
      </c>
      <c r="AF9" s="43"/>
      <c r="AG9" s="42">
        <v>0</v>
      </c>
      <c r="AH9" s="43"/>
      <c r="AI9" s="42">
        <v>1</v>
      </c>
      <c r="AJ9" s="43"/>
      <c r="AK9" s="42">
        <v>0</v>
      </c>
      <c r="AL9" s="43"/>
      <c r="AM9" s="42">
        <v>1</v>
      </c>
      <c r="AN9" s="43"/>
      <c r="AO9" s="42">
        <v>2</v>
      </c>
      <c r="AP9" s="43"/>
      <c r="AQ9" s="42">
        <v>1</v>
      </c>
      <c r="AR9" s="43"/>
      <c r="AS9" s="40"/>
      <c r="AT9" s="41"/>
      <c r="AU9" s="40"/>
      <c r="AV9" s="41"/>
      <c r="AW9" s="40"/>
      <c r="AX9" s="41"/>
      <c r="AY9" s="40"/>
      <c r="AZ9" s="41"/>
      <c r="BA9" s="40"/>
      <c r="BB9" s="41"/>
      <c r="BC9" s="40"/>
      <c r="BD9" s="41"/>
      <c r="BE9" s="40"/>
      <c r="BF9" s="41"/>
      <c r="BG9" s="40"/>
      <c r="BH9" s="41"/>
      <c r="BO9" s="44"/>
    </row>
    <row r="10" spans="1:67" ht="36.75" customHeight="1" x14ac:dyDescent="0.15">
      <c r="A10" s="51" t="s">
        <v>40</v>
      </c>
      <c r="B10" s="52" t="s">
        <v>27</v>
      </c>
      <c r="C10" s="52" t="s">
        <v>27</v>
      </c>
      <c r="D10" s="53" t="s">
        <v>27</v>
      </c>
      <c r="E10" s="33" t="str">
        <f t="shared" ref="E10" si="2">IF(E11="","",IF(E11=G11,"△",IF(E11&gt;G11,"○","×")))</f>
        <v>×</v>
      </c>
      <c r="F10" s="34"/>
      <c r="G10" s="34"/>
      <c r="H10" s="35"/>
      <c r="I10" s="33" t="str">
        <f t="shared" ref="I10" si="3">IF(I11="","",IF(I11=K11,"△",IF(I11&gt;K11,"○","×")))</f>
        <v>○</v>
      </c>
      <c r="J10" s="34"/>
      <c r="K10" s="34"/>
      <c r="L10" s="35"/>
      <c r="M10" s="33" t="str">
        <f t="shared" ref="M10" si="4">IF(M11="","",IF(M11=O11,"△",IF(M11&gt;O11,"○","×")))</f>
        <v>○</v>
      </c>
      <c r="N10" s="34"/>
      <c r="O10" s="34"/>
      <c r="P10" s="35"/>
      <c r="Q10" s="51"/>
      <c r="R10" s="52"/>
      <c r="S10" s="52"/>
      <c r="T10" s="53"/>
      <c r="U10" s="33" t="str">
        <f>IF(U11="","",IF(U11=W11,"△",IF(U11&gt;W11,"○","×")))</f>
        <v>△</v>
      </c>
      <c r="V10" s="34"/>
      <c r="W10" s="34"/>
      <c r="X10" s="35"/>
      <c r="Y10" s="33" t="str">
        <f>IF(Y11="","",IF(Y11=AA11,"△",IF(Y11&gt;AA11,"○","×")))</f>
        <v>○</v>
      </c>
      <c r="Z10" s="34"/>
      <c r="AA10" s="34"/>
      <c r="AB10" s="35"/>
      <c r="AC10" s="33" t="str">
        <f>IF(AC11="","",IF(AC11=AE11,"△",IF(AC11&gt;AE11,"○","×")))</f>
        <v>△</v>
      </c>
      <c r="AD10" s="34"/>
      <c r="AE10" s="34"/>
      <c r="AF10" s="35"/>
      <c r="AG10" s="33" t="str">
        <f>IF(AG11="","",IF(AG11=AI11,"△",IF(AG11&gt;AI11,"○","×")))</f>
        <v>△</v>
      </c>
      <c r="AH10" s="34"/>
      <c r="AI10" s="34"/>
      <c r="AJ10" s="35"/>
      <c r="AK10" s="33" t="str">
        <f>IF(AK11="","",IF(AK11=AM11,"△",IF(AK11&gt;AM11,"○","×")))</f>
        <v>△</v>
      </c>
      <c r="AL10" s="34"/>
      <c r="AM10" s="34"/>
      <c r="AN10" s="35"/>
      <c r="AO10" s="33" t="str">
        <f>IF(AO11="","",IF(AO11=AQ11,"△",IF(AO11&gt;AQ11,"○","×")))</f>
        <v>△</v>
      </c>
      <c r="AP10" s="34"/>
      <c r="AQ10" s="34"/>
      <c r="AR10" s="35"/>
      <c r="AS10" s="38">
        <f xml:space="preserve"> IF(BN4=0,"", COUNTIF(E10:AR10,"○"))</f>
        <v>3</v>
      </c>
      <c r="AT10" s="39"/>
      <c r="AU10" s="38">
        <f xml:space="preserve"> IF(BN4=0,"", COUNTIF(E10:AR10,"×"))</f>
        <v>1</v>
      </c>
      <c r="AV10" s="39"/>
      <c r="AW10" s="38">
        <f xml:space="preserve"> IF(BN4=0,"", COUNTIF(E10:AR10,"△"))</f>
        <v>5</v>
      </c>
      <c r="AX10" s="39"/>
      <c r="AY10" s="38">
        <f>IF(BN4=0,"", AS10*3+AW10)</f>
        <v>14</v>
      </c>
      <c r="AZ10" s="39"/>
      <c r="BA10" s="38">
        <f>IF(BN4=0,"",SUM(E11,I11,M11,Q11,U11,Y11,AC11,AO11))</f>
        <v>8</v>
      </c>
      <c r="BB10" s="39"/>
      <c r="BC10" s="38">
        <f>IF(BN4=0,"",SUM(G11,K11,O11,S11,W11,AA11,AE11,AQ11))</f>
        <v>2</v>
      </c>
      <c r="BD10" s="39"/>
      <c r="BE10" s="38">
        <f>IF(BN4=0,"",SUM(BA10,-BC10))</f>
        <v>6</v>
      </c>
      <c r="BF10" s="39"/>
      <c r="BG10" s="38">
        <f>IF($BN$4=0,"",_xlfn.RANK.EQ(BO10,$BO$4:$BO$23))</f>
        <v>5</v>
      </c>
      <c r="BH10" s="39"/>
      <c r="BO10" s="44">
        <f>IF($BN$4=0,"",10000000000+(AY10*100000000)+(100000+(BE10*1000))+(BA10))</f>
        <v>11400106008</v>
      </c>
    </row>
    <row r="11" spans="1:67" ht="24" customHeight="1" x14ac:dyDescent="0.15">
      <c r="A11" s="54" t="s">
        <v>22</v>
      </c>
      <c r="B11" s="55" t="s">
        <v>22</v>
      </c>
      <c r="C11" s="55" t="s">
        <v>22</v>
      </c>
      <c r="D11" s="56" t="s">
        <v>22</v>
      </c>
      <c r="E11" s="36">
        <f>IF(S5="","",S5)</f>
        <v>0</v>
      </c>
      <c r="F11" s="37"/>
      <c r="G11" s="36">
        <f>IF(Q5="","",Q5)</f>
        <v>1</v>
      </c>
      <c r="H11" s="37"/>
      <c r="I11" s="36">
        <f>IF(S7="","",S7)</f>
        <v>2</v>
      </c>
      <c r="J11" s="37"/>
      <c r="K11" s="36">
        <f>IF(Q7="","",Q7)</f>
        <v>0</v>
      </c>
      <c r="L11" s="37"/>
      <c r="M11" s="36">
        <f>IF(S9="","",S9)</f>
        <v>3</v>
      </c>
      <c r="N11" s="37"/>
      <c r="O11" s="36">
        <f>IF(Q9="","",Q9)</f>
        <v>0</v>
      </c>
      <c r="P11" s="37"/>
      <c r="Q11" s="54"/>
      <c r="R11" s="55"/>
      <c r="S11" s="55"/>
      <c r="T11" s="56"/>
      <c r="U11" s="42">
        <v>0</v>
      </c>
      <c r="V11" s="43"/>
      <c r="W11" s="42">
        <v>0</v>
      </c>
      <c r="X11" s="43"/>
      <c r="Y11" s="42">
        <v>2</v>
      </c>
      <c r="Z11" s="43"/>
      <c r="AA11" s="42">
        <v>0</v>
      </c>
      <c r="AB11" s="43"/>
      <c r="AC11" s="42">
        <v>0</v>
      </c>
      <c r="AD11" s="43"/>
      <c r="AE11" s="42">
        <v>0</v>
      </c>
      <c r="AF11" s="43"/>
      <c r="AG11" s="42">
        <v>0</v>
      </c>
      <c r="AH11" s="43"/>
      <c r="AI11" s="42">
        <v>0</v>
      </c>
      <c r="AJ11" s="43"/>
      <c r="AK11" s="42">
        <v>0</v>
      </c>
      <c r="AL11" s="43"/>
      <c r="AM11" s="42">
        <v>0</v>
      </c>
      <c r="AN11" s="43"/>
      <c r="AO11" s="42">
        <v>1</v>
      </c>
      <c r="AP11" s="43"/>
      <c r="AQ11" s="42">
        <v>1</v>
      </c>
      <c r="AR11" s="43"/>
      <c r="AS11" s="40"/>
      <c r="AT11" s="41"/>
      <c r="AU11" s="40"/>
      <c r="AV11" s="41"/>
      <c r="AW11" s="40"/>
      <c r="AX11" s="41"/>
      <c r="AY11" s="40"/>
      <c r="AZ11" s="41"/>
      <c r="BA11" s="40"/>
      <c r="BB11" s="41"/>
      <c r="BC11" s="40"/>
      <c r="BD11" s="41"/>
      <c r="BE11" s="40"/>
      <c r="BF11" s="41"/>
      <c r="BG11" s="40"/>
      <c r="BH11" s="41"/>
      <c r="BO11" s="44"/>
    </row>
    <row r="12" spans="1:67" ht="36.75" customHeight="1" x14ac:dyDescent="0.15">
      <c r="A12" s="51" t="s">
        <v>41</v>
      </c>
      <c r="B12" s="52" t="s">
        <v>28</v>
      </c>
      <c r="C12" s="52" t="s">
        <v>28</v>
      </c>
      <c r="D12" s="53" t="s">
        <v>28</v>
      </c>
      <c r="E12" s="33" t="str">
        <f t="shared" ref="E12" si="5">IF(E13="","",IF(E13=G13,"△",IF(E13&gt;G13,"○","×")))</f>
        <v>×</v>
      </c>
      <c r="F12" s="34"/>
      <c r="G12" s="34"/>
      <c r="H12" s="35"/>
      <c r="I12" s="33" t="str">
        <f t="shared" ref="I12" si="6">IF(I13="","",IF(I13=K13,"△",IF(I13&gt;K13,"○","×")))</f>
        <v>○</v>
      </c>
      <c r="J12" s="34"/>
      <c r="K12" s="34"/>
      <c r="L12" s="35"/>
      <c r="M12" s="33" t="str">
        <f t="shared" ref="M12" si="7">IF(M13="","",IF(M13=O13,"△",IF(M13&gt;O13,"○","×")))</f>
        <v>△</v>
      </c>
      <c r="N12" s="34"/>
      <c r="O12" s="34"/>
      <c r="P12" s="35"/>
      <c r="Q12" s="33" t="str">
        <f t="shared" ref="Q12" si="8">IF(Q13="","",IF(Q13=S13,"△",IF(Q13&gt;S13,"○","×")))</f>
        <v>△</v>
      </c>
      <c r="R12" s="34"/>
      <c r="S12" s="34"/>
      <c r="T12" s="35"/>
      <c r="U12" s="51"/>
      <c r="V12" s="52"/>
      <c r="W12" s="52"/>
      <c r="X12" s="53"/>
      <c r="Y12" s="33" t="str">
        <f>IF(Y13="","",IF(Y13=AA13,"△",IF(Y13&gt;AA13,"○","×")))</f>
        <v>○</v>
      </c>
      <c r="Z12" s="34"/>
      <c r="AA12" s="34"/>
      <c r="AB12" s="35"/>
      <c r="AC12" s="33" t="str">
        <f>IF(AC13="","",IF(AC13=AE13,"△",IF(AC13&gt;AE13,"○","×")))</f>
        <v>×</v>
      </c>
      <c r="AD12" s="34"/>
      <c r="AE12" s="34"/>
      <c r="AF12" s="35"/>
      <c r="AG12" s="33" t="str">
        <f>IF(AG13="","",IF(AG13=AI13,"△",IF(AG13&gt;AI13,"○","×")))</f>
        <v>×</v>
      </c>
      <c r="AH12" s="34"/>
      <c r="AI12" s="34"/>
      <c r="AJ12" s="35"/>
      <c r="AK12" s="33" t="str">
        <f>IF(AK13="","",IF(AK13=AM13,"△",IF(AK13&gt;AM13,"○","×")))</f>
        <v>×</v>
      </c>
      <c r="AL12" s="34"/>
      <c r="AM12" s="34"/>
      <c r="AN12" s="35"/>
      <c r="AO12" s="33" t="str">
        <f>IF(AO13="","",IF(AO13=AQ13,"△",IF(AO13&gt;AQ13,"○","×")))</f>
        <v>×</v>
      </c>
      <c r="AP12" s="34"/>
      <c r="AQ12" s="34"/>
      <c r="AR12" s="35"/>
      <c r="AS12" s="38">
        <f xml:space="preserve"> IF(BN4=0,"", COUNTIF(E12:AR12,"○"))</f>
        <v>2</v>
      </c>
      <c r="AT12" s="39"/>
      <c r="AU12" s="38">
        <f xml:space="preserve"> IF(BN4=0,"", COUNTIF(E12:AR12,"×"))</f>
        <v>5</v>
      </c>
      <c r="AV12" s="39"/>
      <c r="AW12" s="38">
        <f xml:space="preserve"> IF(BN4=0,"", COUNTIF(E12:AR12,"△"))</f>
        <v>2</v>
      </c>
      <c r="AX12" s="39"/>
      <c r="AY12" s="38">
        <f>IF(BN4=0,"", AS12*3+AW12)</f>
        <v>8</v>
      </c>
      <c r="AZ12" s="39"/>
      <c r="BA12" s="38">
        <f>IF(BN4=0,"",SUM(E13,I13,M13,Q13,U13,Y13,AC13,AO13))</f>
        <v>3</v>
      </c>
      <c r="BB12" s="39"/>
      <c r="BC12" s="38">
        <f>IF(BN4=0,"",SUM(G13,K13,O13,S13,W13,AA13,AE13,AQ13))</f>
        <v>7</v>
      </c>
      <c r="BD12" s="39"/>
      <c r="BE12" s="38">
        <f>IF(BN4=0,"",SUM(BA12,-BC12))</f>
        <v>-4</v>
      </c>
      <c r="BF12" s="39"/>
      <c r="BG12" s="38">
        <f t="shared" ref="BG12" si="9">IF($BN$4=0,"",_xlfn.RANK.EQ(BO12,$BO$4:$BO$23))</f>
        <v>7</v>
      </c>
      <c r="BH12" s="39"/>
      <c r="BO12" s="44">
        <f>IF($BN$4=0,"",10000000000+(AY12*100000000)+(100000+(BE12*1000))+(BA12))</f>
        <v>10800096003</v>
      </c>
    </row>
    <row r="13" spans="1:67" ht="24" customHeight="1" x14ac:dyDescent="0.15">
      <c r="A13" s="54" t="s">
        <v>29</v>
      </c>
      <c r="B13" s="55" t="s">
        <v>29</v>
      </c>
      <c r="C13" s="55" t="s">
        <v>29</v>
      </c>
      <c r="D13" s="56" t="s">
        <v>29</v>
      </c>
      <c r="E13" s="36">
        <f>IF(W5="","",W5)</f>
        <v>0</v>
      </c>
      <c r="F13" s="37"/>
      <c r="G13" s="36">
        <f>IF(U5="","",U5)</f>
        <v>3</v>
      </c>
      <c r="H13" s="37"/>
      <c r="I13" s="36">
        <f>IF(W7="","",W7)</f>
        <v>2</v>
      </c>
      <c r="J13" s="37"/>
      <c r="K13" s="36">
        <f>IF(U7="","",U7)</f>
        <v>1</v>
      </c>
      <c r="L13" s="37"/>
      <c r="M13" s="36">
        <f>IF(W9="","",W9)</f>
        <v>0</v>
      </c>
      <c r="N13" s="37"/>
      <c r="O13" s="36">
        <f>IF(U9="","",U9)</f>
        <v>0</v>
      </c>
      <c r="P13" s="37"/>
      <c r="Q13" s="36">
        <f>IF(W11="","",W11)</f>
        <v>0</v>
      </c>
      <c r="R13" s="37"/>
      <c r="S13" s="36">
        <f>IF(U11="","",U11)</f>
        <v>0</v>
      </c>
      <c r="T13" s="37"/>
      <c r="U13" s="54"/>
      <c r="V13" s="55"/>
      <c r="W13" s="55"/>
      <c r="X13" s="56"/>
      <c r="Y13" s="42">
        <v>1</v>
      </c>
      <c r="Z13" s="43"/>
      <c r="AA13" s="42">
        <v>0</v>
      </c>
      <c r="AB13" s="43"/>
      <c r="AC13" s="42">
        <v>0</v>
      </c>
      <c r="AD13" s="43"/>
      <c r="AE13" s="42">
        <v>2</v>
      </c>
      <c r="AF13" s="43"/>
      <c r="AG13" s="42">
        <v>1</v>
      </c>
      <c r="AH13" s="43"/>
      <c r="AI13" s="42">
        <v>3</v>
      </c>
      <c r="AJ13" s="43"/>
      <c r="AK13" s="42">
        <v>0</v>
      </c>
      <c r="AL13" s="43"/>
      <c r="AM13" s="42">
        <v>1</v>
      </c>
      <c r="AN13" s="43"/>
      <c r="AO13" s="42">
        <v>0</v>
      </c>
      <c r="AP13" s="43"/>
      <c r="AQ13" s="42">
        <v>1</v>
      </c>
      <c r="AR13" s="43"/>
      <c r="AS13" s="40"/>
      <c r="AT13" s="41"/>
      <c r="AU13" s="40"/>
      <c r="AV13" s="41"/>
      <c r="AW13" s="40"/>
      <c r="AX13" s="41"/>
      <c r="AY13" s="40"/>
      <c r="AZ13" s="41"/>
      <c r="BA13" s="40"/>
      <c r="BB13" s="41"/>
      <c r="BC13" s="40"/>
      <c r="BD13" s="41"/>
      <c r="BE13" s="40"/>
      <c r="BF13" s="41"/>
      <c r="BG13" s="40"/>
      <c r="BH13" s="41"/>
      <c r="BO13" s="44"/>
    </row>
    <row r="14" spans="1:67" ht="36.75" customHeight="1" x14ac:dyDescent="0.15">
      <c r="A14" s="51" t="s">
        <v>65</v>
      </c>
      <c r="B14" s="52" t="s">
        <v>21</v>
      </c>
      <c r="C14" s="52" t="s">
        <v>21</v>
      </c>
      <c r="D14" s="53" t="s">
        <v>21</v>
      </c>
      <c r="E14" s="33" t="str">
        <f>IF(E15="","",IF(E15=G15,"△",IF(E15&gt;G15,"○","×")))</f>
        <v>△</v>
      </c>
      <c r="F14" s="34"/>
      <c r="G14" s="34"/>
      <c r="H14" s="35"/>
      <c r="I14" s="33" t="str">
        <f>IF(I15="","",IF(I15=K15,"△",IF(I15&gt;K15,"○","×")))</f>
        <v>×</v>
      </c>
      <c r="J14" s="34"/>
      <c r="K14" s="34"/>
      <c r="L14" s="35"/>
      <c r="M14" s="33" t="str">
        <f>IF(M15="","",IF(M15=O15,"△",IF(M15&gt;O15,"○","×")))</f>
        <v>×</v>
      </c>
      <c r="N14" s="34"/>
      <c r="O14" s="34"/>
      <c r="P14" s="35"/>
      <c r="Q14" s="33" t="str">
        <f t="shared" ref="Q14" si="10">IF(Q15="","",IF(Q15=S15,"△",IF(Q15&gt;S15,"○","×")))</f>
        <v>×</v>
      </c>
      <c r="R14" s="34"/>
      <c r="S14" s="34"/>
      <c r="T14" s="35"/>
      <c r="U14" s="33" t="str">
        <f>IF(U15="","",IF(U15=W15,"△",IF(U15&gt;W15,"○","×")))</f>
        <v>×</v>
      </c>
      <c r="V14" s="34"/>
      <c r="W14" s="34"/>
      <c r="X14" s="35"/>
      <c r="Y14" s="51"/>
      <c r="Z14" s="52"/>
      <c r="AA14" s="52"/>
      <c r="AB14" s="53"/>
      <c r="AC14" s="33" t="str">
        <f>IF(AC15="","",IF(AC15=AE15,"△",IF(AC15&gt;AE15,"○","×")))</f>
        <v>×</v>
      </c>
      <c r="AD14" s="34"/>
      <c r="AE14" s="34"/>
      <c r="AF14" s="35"/>
      <c r="AG14" s="33" t="str">
        <f>IF(AG15="","",IF(AG15=AI15,"△",IF(AG15&gt;AI15,"○","×")))</f>
        <v>×</v>
      </c>
      <c r="AH14" s="34"/>
      <c r="AI14" s="34"/>
      <c r="AJ14" s="35"/>
      <c r="AK14" s="33" t="str">
        <f>IF(AK15="","",IF(AK15=AM15,"△",IF(AK15&gt;AM15,"○","×")))</f>
        <v>×</v>
      </c>
      <c r="AL14" s="34"/>
      <c r="AM14" s="34"/>
      <c r="AN14" s="35"/>
      <c r="AO14" s="33" t="str">
        <f>IF(AO15="","",IF(AO15=AQ15,"△",IF(AO15&gt;AQ15,"○","×")))</f>
        <v>○</v>
      </c>
      <c r="AP14" s="34"/>
      <c r="AQ14" s="34"/>
      <c r="AR14" s="35"/>
      <c r="AS14" s="38">
        <f xml:space="preserve"> IF($BN$4=0,"", COUNTIF(E14:AR14,"○"))</f>
        <v>1</v>
      </c>
      <c r="AT14" s="39"/>
      <c r="AU14" s="38">
        <f xml:space="preserve"> IF($BN$4=0,"", COUNTIF(E14:AR14,"×"))</f>
        <v>7</v>
      </c>
      <c r="AV14" s="39"/>
      <c r="AW14" s="38">
        <f xml:space="preserve"> IF($BN$4=0,"", COUNTIF(E14:AR14,"△"))</f>
        <v>1</v>
      </c>
      <c r="AX14" s="39"/>
      <c r="AY14" s="38">
        <f>IF($BN$4=0,"", AS14*3+AW14)</f>
        <v>4</v>
      </c>
      <c r="AZ14" s="39"/>
      <c r="BA14" s="38">
        <f>IF($BN$4=0,"",SUM(E15,I15,M15,Q15,U15,Y15,AC15,AO15))</f>
        <v>2</v>
      </c>
      <c r="BB14" s="39"/>
      <c r="BC14" s="38">
        <f>IF($BN$4=0,"",SUM(G15,K15,O15,S15,W15,AA15,AE15,AQ15))</f>
        <v>12</v>
      </c>
      <c r="BD14" s="39"/>
      <c r="BE14" s="38">
        <f>IF($BN$4=0,"",SUM(BA14,-BC14))</f>
        <v>-10</v>
      </c>
      <c r="BF14" s="39"/>
      <c r="BG14" s="38">
        <f t="shared" ref="BG14" si="11">IF($BN$4=0,"",_xlfn.RANK.EQ(BO14,$BO$4:$BO$23))</f>
        <v>10</v>
      </c>
      <c r="BH14" s="39"/>
      <c r="BO14" s="44">
        <f>IF($BN$4=0,"",10000000000+(AY14*100000000)+(100000+(BE14*1000))+(BA14))</f>
        <v>10400090002</v>
      </c>
    </row>
    <row r="15" spans="1:67" ht="24" customHeight="1" x14ac:dyDescent="0.15">
      <c r="A15" s="54" t="s">
        <v>30</v>
      </c>
      <c r="B15" s="55" t="s">
        <v>30</v>
      </c>
      <c r="C15" s="55" t="s">
        <v>30</v>
      </c>
      <c r="D15" s="56" t="s">
        <v>30</v>
      </c>
      <c r="E15" s="36">
        <f>IF(AA5="","",AA5)</f>
        <v>1</v>
      </c>
      <c r="F15" s="37"/>
      <c r="G15" s="36">
        <f>IF(Y5="","",Y5)</f>
        <v>1</v>
      </c>
      <c r="H15" s="37"/>
      <c r="I15" s="36">
        <f>IF(AA7="","",AA7)</f>
        <v>0</v>
      </c>
      <c r="J15" s="37"/>
      <c r="K15" s="36">
        <f>IF(Y7="","",Y7)</f>
        <v>2</v>
      </c>
      <c r="L15" s="37"/>
      <c r="M15" s="36">
        <f>IF(AA9="","",AA9)</f>
        <v>0</v>
      </c>
      <c r="N15" s="37"/>
      <c r="O15" s="36">
        <f>IF(Y9="","",Y9)</f>
        <v>2</v>
      </c>
      <c r="P15" s="37"/>
      <c r="Q15" s="36">
        <f>IF(AA11="","",AA11)</f>
        <v>0</v>
      </c>
      <c r="R15" s="37"/>
      <c r="S15" s="36">
        <f>IF(Y11="","",Y11)</f>
        <v>2</v>
      </c>
      <c r="T15" s="37"/>
      <c r="U15" s="36">
        <f>IF(AA13="","",AA13)</f>
        <v>0</v>
      </c>
      <c r="V15" s="37"/>
      <c r="W15" s="36">
        <f>IF(Y13="","",Y13)</f>
        <v>1</v>
      </c>
      <c r="X15" s="37"/>
      <c r="Y15" s="54"/>
      <c r="Z15" s="55"/>
      <c r="AA15" s="55"/>
      <c r="AB15" s="56"/>
      <c r="AC15" s="42">
        <v>0</v>
      </c>
      <c r="AD15" s="43"/>
      <c r="AE15" s="42">
        <v>4</v>
      </c>
      <c r="AF15" s="43"/>
      <c r="AG15" s="42">
        <v>0</v>
      </c>
      <c r="AH15" s="43"/>
      <c r="AI15" s="42">
        <v>1</v>
      </c>
      <c r="AJ15" s="43"/>
      <c r="AK15" s="42">
        <v>0</v>
      </c>
      <c r="AL15" s="43"/>
      <c r="AM15" s="42">
        <v>3</v>
      </c>
      <c r="AN15" s="43"/>
      <c r="AO15" s="42">
        <v>1</v>
      </c>
      <c r="AP15" s="43"/>
      <c r="AQ15" s="42">
        <v>0</v>
      </c>
      <c r="AR15" s="43"/>
      <c r="AS15" s="40"/>
      <c r="AT15" s="41"/>
      <c r="AU15" s="40"/>
      <c r="AV15" s="41"/>
      <c r="AW15" s="40"/>
      <c r="AX15" s="41"/>
      <c r="AY15" s="40"/>
      <c r="AZ15" s="41"/>
      <c r="BA15" s="40"/>
      <c r="BB15" s="41"/>
      <c r="BC15" s="40"/>
      <c r="BD15" s="41"/>
      <c r="BE15" s="40"/>
      <c r="BF15" s="41"/>
      <c r="BG15" s="40"/>
      <c r="BH15" s="41"/>
      <c r="BO15" s="44"/>
    </row>
    <row r="16" spans="1:67" ht="36.75" customHeight="1" x14ac:dyDescent="0.15">
      <c r="A16" s="51" t="s">
        <v>66</v>
      </c>
      <c r="B16" s="52" t="s">
        <v>38</v>
      </c>
      <c r="C16" s="52" t="s">
        <v>38</v>
      </c>
      <c r="D16" s="53" t="s">
        <v>38</v>
      </c>
      <c r="E16" s="33" t="str">
        <f>IF(E17="","",IF(E17=G17,"△",IF(E17&gt;G17,"○","×")))</f>
        <v>○</v>
      </c>
      <c r="F16" s="34"/>
      <c r="G16" s="34"/>
      <c r="H16" s="35"/>
      <c r="I16" s="33" t="str">
        <f>IF(I17="","",IF(I17=K17,"△",IF(I17&gt;K17,"○","×")))</f>
        <v>○</v>
      </c>
      <c r="J16" s="34"/>
      <c r="K16" s="34"/>
      <c r="L16" s="35"/>
      <c r="M16" s="33" t="str">
        <f>IF(M17="","",IF(M17=O17,"△",IF(M17&gt;O17,"○","×")))</f>
        <v>○</v>
      </c>
      <c r="N16" s="34"/>
      <c r="O16" s="34"/>
      <c r="P16" s="35"/>
      <c r="Q16" s="33" t="str">
        <f t="shared" ref="Q16" si="12">IF(Q17="","",IF(Q17=S17,"△",IF(Q17&gt;S17,"○","×")))</f>
        <v>△</v>
      </c>
      <c r="R16" s="34"/>
      <c r="S16" s="34"/>
      <c r="T16" s="35"/>
      <c r="U16" s="33" t="str">
        <f>IF(U17="","",IF(U17=W17,"△",IF(U17&gt;W17,"○","×")))</f>
        <v>○</v>
      </c>
      <c r="V16" s="34"/>
      <c r="W16" s="34"/>
      <c r="X16" s="35"/>
      <c r="Y16" s="33" t="str">
        <f>IF(Y17="","",IF(Y17=AA17,"△",IF(Y17&gt;AA17,"○","×")))</f>
        <v>○</v>
      </c>
      <c r="Z16" s="34"/>
      <c r="AA16" s="34"/>
      <c r="AB16" s="35"/>
      <c r="AC16" s="51"/>
      <c r="AD16" s="52"/>
      <c r="AE16" s="52"/>
      <c r="AF16" s="53"/>
      <c r="AG16" s="33" t="str">
        <f>IF(AG17="","",IF(AG17=AI17,"△",IF(AG17&gt;AI17,"○","×")))</f>
        <v>○</v>
      </c>
      <c r="AH16" s="34"/>
      <c r="AI16" s="34"/>
      <c r="AJ16" s="35"/>
      <c r="AK16" s="33" t="str">
        <f>IF(AK17="","",IF(AK17=AM17,"△",IF(AK17&gt;AM17,"○","×")))</f>
        <v>○</v>
      </c>
      <c r="AL16" s="34"/>
      <c r="AM16" s="34"/>
      <c r="AN16" s="35"/>
      <c r="AO16" s="33" t="str">
        <f>IF(AO17="","",IF(AO17=AQ17,"△",IF(AO17&gt;AQ17,"○","×")))</f>
        <v>○</v>
      </c>
      <c r="AP16" s="34"/>
      <c r="AQ16" s="34"/>
      <c r="AR16" s="35"/>
      <c r="AS16" s="38">
        <f xml:space="preserve"> IF($BN$4=0,"", COUNTIF(E16:AR16,"○"))</f>
        <v>8</v>
      </c>
      <c r="AT16" s="39"/>
      <c r="AU16" s="38">
        <f xml:space="preserve"> IF($BN$4=0,"", COUNTIF(E16:AR16,"×"))</f>
        <v>0</v>
      </c>
      <c r="AV16" s="39"/>
      <c r="AW16" s="38">
        <f xml:space="preserve"> IF($BN$4=0,"", COUNTIF(E16:AR16,"△"))</f>
        <v>1</v>
      </c>
      <c r="AX16" s="39"/>
      <c r="AY16" s="38">
        <f>IF($BN$4=0,"", AS16*3+AW16)</f>
        <v>25</v>
      </c>
      <c r="AZ16" s="39"/>
      <c r="BA16" s="38">
        <f>IF($BN$4=0,"",SUM(E17,I17,M17,Q17,U17,Y17,AC17,AO17))</f>
        <v>14</v>
      </c>
      <c r="BB16" s="39"/>
      <c r="BC16" s="38">
        <f>IF($BN$4=0,"",SUM(G17,K17,O17,S17,W17,AA17,AE17,AQ17))</f>
        <v>0</v>
      </c>
      <c r="BD16" s="39"/>
      <c r="BE16" s="38">
        <f>IF($BN$4=0,"",SUM(BA16,-BC16))</f>
        <v>14</v>
      </c>
      <c r="BF16" s="39"/>
      <c r="BG16" s="38">
        <f t="shared" ref="BG16" si="13">IF($BN$4=0,"",_xlfn.RANK.EQ(BO16,$BO$4:$BO$23))</f>
        <v>1</v>
      </c>
      <c r="BH16" s="39"/>
      <c r="BO16" s="44">
        <f>IF($BN$4=0,"",10000000000+(AY16*100000000)+(100000+(BE16*1000))+(BA16))</f>
        <v>12500114014</v>
      </c>
    </row>
    <row r="17" spans="1:67" ht="24" customHeight="1" x14ac:dyDescent="0.15">
      <c r="A17" s="54" t="s">
        <v>21</v>
      </c>
      <c r="B17" s="55" t="s">
        <v>21</v>
      </c>
      <c r="C17" s="55" t="s">
        <v>21</v>
      </c>
      <c r="D17" s="56" t="s">
        <v>21</v>
      </c>
      <c r="E17" s="36">
        <f>IF(AE5="","",AE5)</f>
        <v>1</v>
      </c>
      <c r="F17" s="37"/>
      <c r="G17" s="36">
        <f>IF(AC5="","",AC5)</f>
        <v>0</v>
      </c>
      <c r="H17" s="37"/>
      <c r="I17" s="36">
        <f>IF(AE7="","",AE7)</f>
        <v>3</v>
      </c>
      <c r="J17" s="37"/>
      <c r="K17" s="36">
        <f>IF(AC7="","",AC7)</f>
        <v>0</v>
      </c>
      <c r="L17" s="37"/>
      <c r="M17" s="36">
        <f>IF(AE9="","",AE9)</f>
        <v>1</v>
      </c>
      <c r="N17" s="37"/>
      <c r="O17" s="36">
        <f>IF(AC9="","",AC9)</f>
        <v>0</v>
      </c>
      <c r="P17" s="37"/>
      <c r="Q17" s="36">
        <f>IF(AE11="","",AE11)</f>
        <v>0</v>
      </c>
      <c r="R17" s="37"/>
      <c r="S17" s="36">
        <f>IF(AC11="","",AC11)</f>
        <v>0</v>
      </c>
      <c r="T17" s="37"/>
      <c r="U17" s="36">
        <f>IF(AE13="","",AE13)</f>
        <v>2</v>
      </c>
      <c r="V17" s="37"/>
      <c r="W17" s="36">
        <f>IF(AC13="","",AC13)</f>
        <v>0</v>
      </c>
      <c r="X17" s="37"/>
      <c r="Y17" s="36">
        <f>IF(AE15="","",AE15)</f>
        <v>4</v>
      </c>
      <c r="Z17" s="37"/>
      <c r="AA17" s="36">
        <f>IF(AC15="","",AC15)</f>
        <v>0</v>
      </c>
      <c r="AB17" s="37"/>
      <c r="AC17" s="54"/>
      <c r="AD17" s="55"/>
      <c r="AE17" s="55"/>
      <c r="AF17" s="56"/>
      <c r="AG17" s="42">
        <v>2</v>
      </c>
      <c r="AH17" s="43"/>
      <c r="AI17" s="42">
        <v>0</v>
      </c>
      <c r="AJ17" s="43"/>
      <c r="AK17" s="42">
        <v>1</v>
      </c>
      <c r="AL17" s="43"/>
      <c r="AM17" s="42">
        <v>0</v>
      </c>
      <c r="AN17" s="43"/>
      <c r="AO17" s="42">
        <v>3</v>
      </c>
      <c r="AP17" s="43"/>
      <c r="AQ17" s="42">
        <v>0</v>
      </c>
      <c r="AR17" s="43"/>
      <c r="AS17" s="40"/>
      <c r="AT17" s="41"/>
      <c r="AU17" s="40"/>
      <c r="AV17" s="41"/>
      <c r="AW17" s="40"/>
      <c r="AX17" s="41"/>
      <c r="AY17" s="40"/>
      <c r="AZ17" s="41"/>
      <c r="BA17" s="40"/>
      <c r="BB17" s="41"/>
      <c r="BC17" s="40"/>
      <c r="BD17" s="41"/>
      <c r="BE17" s="40"/>
      <c r="BF17" s="41"/>
      <c r="BG17" s="40"/>
      <c r="BH17" s="41"/>
      <c r="BO17" s="44"/>
    </row>
    <row r="18" spans="1:67" ht="36.75" customHeight="1" x14ac:dyDescent="0.15">
      <c r="A18" s="51" t="s">
        <v>43</v>
      </c>
      <c r="B18" s="52"/>
      <c r="C18" s="52"/>
      <c r="D18" s="53"/>
      <c r="E18" s="33" t="str">
        <f>IF(E19="","",IF(E19=G19,"△",IF(E19&gt;G19,"○","×")))</f>
        <v>△</v>
      </c>
      <c r="F18" s="34"/>
      <c r="G18" s="34"/>
      <c r="H18" s="35"/>
      <c r="I18" s="33" t="str">
        <f>IF(I19="","",IF(I19=K19,"△",IF(I19&gt;K19,"○","×")))</f>
        <v>○</v>
      </c>
      <c r="J18" s="34"/>
      <c r="K18" s="34"/>
      <c r="L18" s="35"/>
      <c r="M18" s="33" t="str">
        <f>IF(M19="","",IF(M19=O19,"△",IF(M19&gt;O19,"○","×")))</f>
        <v>○</v>
      </c>
      <c r="N18" s="34"/>
      <c r="O18" s="34"/>
      <c r="P18" s="35"/>
      <c r="Q18" s="33" t="str">
        <f t="shared" ref="Q18" si="14">IF(Q19="","",IF(Q19=S19,"△",IF(Q19&gt;S19,"○","×")))</f>
        <v>△</v>
      </c>
      <c r="R18" s="34"/>
      <c r="S18" s="34"/>
      <c r="T18" s="35"/>
      <c r="U18" s="33" t="str">
        <f>IF(U19="","",IF(U19=W19,"△",IF(U19&gt;W19,"○","×")))</f>
        <v>○</v>
      </c>
      <c r="V18" s="34"/>
      <c r="W18" s="34"/>
      <c r="X18" s="35"/>
      <c r="Y18" s="33" t="str">
        <f>IF(Y19="","",IF(Y19=AA19,"△",IF(Y19&gt;AA19,"○","×")))</f>
        <v>○</v>
      </c>
      <c r="Z18" s="34"/>
      <c r="AA18" s="34"/>
      <c r="AB18" s="35"/>
      <c r="AC18" s="33" t="str">
        <f>IF(AC19="","",IF(AC19=AE19,"△",IF(AC19&gt;AE19,"○","×")))</f>
        <v>×</v>
      </c>
      <c r="AD18" s="34"/>
      <c r="AE18" s="34"/>
      <c r="AF18" s="35"/>
      <c r="AG18" s="51"/>
      <c r="AH18" s="52"/>
      <c r="AI18" s="52"/>
      <c r="AJ18" s="53"/>
      <c r="AK18" s="33" t="str">
        <f>IF(AK19="","",IF(AK19=AM19,"△",IF(AK19&gt;AM19,"○","×")))</f>
        <v>△</v>
      </c>
      <c r="AL18" s="34"/>
      <c r="AM18" s="34"/>
      <c r="AN18" s="35"/>
      <c r="AO18" s="33" t="str">
        <f>IF(AO19="","",IF(AO19=AQ19,"△",IF(AO19&gt;AQ19,"○","×")))</f>
        <v>○</v>
      </c>
      <c r="AP18" s="34"/>
      <c r="AQ18" s="34"/>
      <c r="AR18" s="35"/>
      <c r="AS18" s="38">
        <f xml:space="preserve"> IF($BN$4=0,"", COUNTIF(E18:AR18,"○"))</f>
        <v>5</v>
      </c>
      <c r="AT18" s="39"/>
      <c r="AU18" s="38">
        <f xml:space="preserve"> IF($BN$4=0,"", COUNTIF(E18:AR18,"×"))</f>
        <v>1</v>
      </c>
      <c r="AV18" s="39"/>
      <c r="AW18" s="38">
        <f xml:space="preserve"> IF($BN$4=0,"", COUNTIF(E18:AR18,"△"))</f>
        <v>3</v>
      </c>
      <c r="AX18" s="39"/>
      <c r="AY18" s="38">
        <f>IF($BN$4=0,"", AS18*3+AW18)</f>
        <v>18</v>
      </c>
      <c r="AZ18" s="39"/>
      <c r="BA18" s="38">
        <f>IF($BN$4=0,"",SUM(E19,I19,M19,Q19,U19,Y19,AC19,AO19))</f>
        <v>12</v>
      </c>
      <c r="BB18" s="39"/>
      <c r="BC18" s="38">
        <f>IF($BN$4=0,"",SUM(G19,K19,O19,S19,W19,AA19,AE19,AQ19))</f>
        <v>5</v>
      </c>
      <c r="BD18" s="39"/>
      <c r="BE18" s="38">
        <f>IF($BN$4=0,"",SUM(BA18,-BC18))</f>
        <v>7</v>
      </c>
      <c r="BF18" s="39"/>
      <c r="BG18" s="38">
        <f t="shared" ref="BG18" si="15">IF($BN$4=0,"",_xlfn.RANK.EQ(BO18,$BO$4:$BO$23))</f>
        <v>3</v>
      </c>
      <c r="BH18" s="39"/>
      <c r="BO18" s="44">
        <f>IF($BN$4=0,"",10000000000+(AY18*100000000)+(100000+(BE18*1000))+(BA18))</f>
        <v>11800107012</v>
      </c>
    </row>
    <row r="19" spans="1:67" ht="24" customHeight="1" x14ac:dyDescent="0.15">
      <c r="A19" s="54"/>
      <c r="B19" s="55"/>
      <c r="C19" s="55"/>
      <c r="D19" s="56"/>
      <c r="E19" s="36">
        <f>IF(AI5="","",AI5)</f>
        <v>1</v>
      </c>
      <c r="F19" s="37"/>
      <c r="G19" s="36">
        <f>IF(AG5="","",AG5)</f>
        <v>1</v>
      </c>
      <c r="H19" s="37"/>
      <c r="I19" s="36">
        <f>IF(AI7="","",AI7)</f>
        <v>4</v>
      </c>
      <c r="J19" s="37"/>
      <c r="K19" s="36">
        <f>IF(AG7="","",AG7)</f>
        <v>0</v>
      </c>
      <c r="L19" s="37"/>
      <c r="M19" s="36">
        <f>IF(AI9="","",AI9)</f>
        <v>1</v>
      </c>
      <c r="N19" s="37"/>
      <c r="O19" s="36">
        <f>IF(AG9="","",AG9)</f>
        <v>0</v>
      </c>
      <c r="P19" s="37"/>
      <c r="Q19" s="36">
        <f>IF(AI11="","",AI11)</f>
        <v>0</v>
      </c>
      <c r="R19" s="37"/>
      <c r="S19" s="36">
        <f>IF(AG11="","",AG11)</f>
        <v>0</v>
      </c>
      <c r="T19" s="37"/>
      <c r="U19" s="36">
        <f>IF(AI13="","",AI13)</f>
        <v>3</v>
      </c>
      <c r="V19" s="37"/>
      <c r="W19" s="36">
        <f>IF(AG13="","",AG13)</f>
        <v>1</v>
      </c>
      <c r="X19" s="37"/>
      <c r="Y19" s="36">
        <f>IF(AI15="","",AI15)</f>
        <v>1</v>
      </c>
      <c r="Z19" s="37"/>
      <c r="AA19" s="36">
        <f>IF(AG15="","",AG15)</f>
        <v>0</v>
      </c>
      <c r="AB19" s="37"/>
      <c r="AC19" s="36">
        <f>IF(AI17="","",AI17)</f>
        <v>0</v>
      </c>
      <c r="AD19" s="37"/>
      <c r="AE19" s="36">
        <f>IF(AG17="","",AG17)</f>
        <v>2</v>
      </c>
      <c r="AF19" s="37"/>
      <c r="AG19" s="54"/>
      <c r="AH19" s="55"/>
      <c r="AI19" s="55"/>
      <c r="AJ19" s="56"/>
      <c r="AK19" s="42">
        <v>0</v>
      </c>
      <c r="AL19" s="43"/>
      <c r="AM19" s="42">
        <v>0</v>
      </c>
      <c r="AN19" s="43"/>
      <c r="AO19" s="42">
        <v>2</v>
      </c>
      <c r="AP19" s="43"/>
      <c r="AQ19" s="42">
        <v>1</v>
      </c>
      <c r="AR19" s="43"/>
      <c r="AS19" s="40"/>
      <c r="AT19" s="41"/>
      <c r="AU19" s="40"/>
      <c r="AV19" s="41"/>
      <c r="AW19" s="40"/>
      <c r="AX19" s="41"/>
      <c r="AY19" s="40"/>
      <c r="AZ19" s="41"/>
      <c r="BA19" s="40"/>
      <c r="BB19" s="41"/>
      <c r="BC19" s="40"/>
      <c r="BD19" s="41"/>
      <c r="BE19" s="40"/>
      <c r="BF19" s="41"/>
      <c r="BG19" s="40"/>
      <c r="BH19" s="41"/>
      <c r="BO19" s="44"/>
    </row>
    <row r="20" spans="1:67" ht="36.75" customHeight="1" x14ac:dyDescent="0.15">
      <c r="A20" s="51" t="s">
        <v>67</v>
      </c>
      <c r="B20" s="52"/>
      <c r="C20" s="52"/>
      <c r="D20" s="53"/>
      <c r="E20" s="33" t="str">
        <f>IF(E21="","",IF(E21=G21,"△",IF(E21&gt;G21,"○","×")))</f>
        <v>○</v>
      </c>
      <c r="F20" s="34"/>
      <c r="G20" s="34"/>
      <c r="H20" s="35"/>
      <c r="I20" s="33" t="str">
        <f>IF(I21="","",IF(I21=K21,"△",IF(I21&gt;K21,"○","×")))</f>
        <v>○</v>
      </c>
      <c r="J20" s="34"/>
      <c r="K20" s="34"/>
      <c r="L20" s="35"/>
      <c r="M20" s="33" t="str">
        <f>IF(M21="","",IF(M21=O21,"△",IF(M21&gt;O21,"○","×")))</f>
        <v>○</v>
      </c>
      <c r="N20" s="34"/>
      <c r="O20" s="34"/>
      <c r="P20" s="35"/>
      <c r="Q20" s="33" t="str">
        <f t="shared" ref="Q20" si="16">IF(Q21="","",IF(Q21=S21,"△",IF(Q21&gt;S21,"○","×")))</f>
        <v>△</v>
      </c>
      <c r="R20" s="34"/>
      <c r="S20" s="34"/>
      <c r="T20" s="35"/>
      <c r="U20" s="33" t="str">
        <f>IF(U21="","",IF(U21=W21,"△",IF(U21&gt;W21,"○","×")))</f>
        <v>○</v>
      </c>
      <c r="V20" s="34"/>
      <c r="W20" s="34"/>
      <c r="X20" s="35"/>
      <c r="Y20" s="33" t="str">
        <f>IF(Y21="","",IF(Y21=AA21,"△",IF(Y21&gt;AA21,"○","×")))</f>
        <v>○</v>
      </c>
      <c r="Z20" s="34"/>
      <c r="AA20" s="34"/>
      <c r="AB20" s="35"/>
      <c r="AC20" s="33" t="str">
        <f>IF(AC21="","",IF(AC21=AE21,"△",IF(AC21&gt;AE21,"○","×")))</f>
        <v>×</v>
      </c>
      <c r="AD20" s="34"/>
      <c r="AE20" s="34"/>
      <c r="AF20" s="35"/>
      <c r="AG20" s="33" t="str">
        <f>IF(AG21="","",IF(AG21=AI21,"△",IF(AG21&gt;AI21,"○","×")))</f>
        <v>△</v>
      </c>
      <c r="AH20" s="34"/>
      <c r="AI20" s="34"/>
      <c r="AJ20" s="35"/>
      <c r="AK20" s="51"/>
      <c r="AL20" s="52"/>
      <c r="AM20" s="52"/>
      <c r="AN20" s="53"/>
      <c r="AO20" s="33" t="str">
        <f>IF(AO21="","",IF(AO21=AQ21,"△",IF(AO21&gt;AQ21,"○","×")))</f>
        <v>○</v>
      </c>
      <c r="AP20" s="34"/>
      <c r="AQ20" s="34"/>
      <c r="AR20" s="35"/>
      <c r="AS20" s="38">
        <f xml:space="preserve"> IF($BN$4=0,"", COUNTIF(E20:AR20,"○"))</f>
        <v>6</v>
      </c>
      <c r="AT20" s="39"/>
      <c r="AU20" s="38">
        <f xml:space="preserve"> IF($BN$4=0,"", COUNTIF(E20:AR20,"×"))</f>
        <v>1</v>
      </c>
      <c r="AV20" s="39"/>
      <c r="AW20" s="38">
        <f xml:space="preserve"> IF($BN$4=0,"", COUNTIF(E20:AR20,"△"))</f>
        <v>2</v>
      </c>
      <c r="AX20" s="39"/>
      <c r="AY20" s="38">
        <f>IF($BN$4=0,"", AS20*3+AW20)</f>
        <v>20</v>
      </c>
      <c r="AZ20" s="39"/>
      <c r="BA20" s="38">
        <f>IF($BN$4=0,"",SUM(E21,I21,M21,Q21,U21,Y21,AC21,AO21))</f>
        <v>10</v>
      </c>
      <c r="BB20" s="39"/>
      <c r="BC20" s="38">
        <f>IF($BN$4=0,"",SUM(G21,K21,O21,S21,W21,AA21,AE21,AQ21))</f>
        <v>1</v>
      </c>
      <c r="BD20" s="39"/>
      <c r="BE20" s="38">
        <f>IF($BN$4=0,"",SUM(BA20,-BC20))</f>
        <v>9</v>
      </c>
      <c r="BF20" s="39"/>
      <c r="BG20" s="38">
        <f t="shared" ref="BG20" si="17">IF($BN$4=0,"",_xlfn.RANK.EQ(BO20,$BO$4:$BO$23))</f>
        <v>2</v>
      </c>
      <c r="BH20" s="39"/>
      <c r="BO20" s="44">
        <f>IF($BN$4=0,"",10000000000+(AY20*100000000)+(100000+(BE20*1000))+(BA20))</f>
        <v>12000109010</v>
      </c>
    </row>
    <row r="21" spans="1:67" ht="24" customHeight="1" x14ac:dyDescent="0.15">
      <c r="A21" s="54"/>
      <c r="B21" s="55"/>
      <c r="C21" s="55"/>
      <c r="D21" s="56"/>
      <c r="E21" s="36">
        <f>IF(AM5="","",AM5)</f>
        <v>1</v>
      </c>
      <c r="F21" s="37"/>
      <c r="G21" s="36">
        <f>IF(AK5="","",AK5)</f>
        <v>0</v>
      </c>
      <c r="H21" s="37"/>
      <c r="I21" s="36">
        <f>IF(AM7="","",AM7)</f>
        <v>3</v>
      </c>
      <c r="J21" s="37"/>
      <c r="K21" s="36">
        <f>IF(AK7="","",AK7)</f>
        <v>0</v>
      </c>
      <c r="L21" s="37"/>
      <c r="M21" s="36">
        <f>IF(AM9="","",AM9)</f>
        <v>1</v>
      </c>
      <c r="N21" s="37"/>
      <c r="O21" s="36">
        <f>IF(AK9="","",AK9)</f>
        <v>0</v>
      </c>
      <c r="P21" s="37"/>
      <c r="Q21" s="36">
        <f>IF(AM11="","",AM11)</f>
        <v>0</v>
      </c>
      <c r="R21" s="37"/>
      <c r="S21" s="36">
        <f>IF(AK11="","",AK11)</f>
        <v>0</v>
      </c>
      <c r="T21" s="37"/>
      <c r="U21" s="36">
        <f>IF(AM13="","",AM13)</f>
        <v>1</v>
      </c>
      <c r="V21" s="37"/>
      <c r="W21" s="36">
        <f>IF(AK13="","",AK13)</f>
        <v>0</v>
      </c>
      <c r="X21" s="37"/>
      <c r="Y21" s="36">
        <f>IF(AM15="","",AM15)</f>
        <v>3</v>
      </c>
      <c r="Z21" s="37"/>
      <c r="AA21" s="36">
        <f>IF(AK15="","",AK15)</f>
        <v>0</v>
      </c>
      <c r="AB21" s="37"/>
      <c r="AC21" s="36">
        <f>IF(AM17="","",AM17)</f>
        <v>0</v>
      </c>
      <c r="AD21" s="37"/>
      <c r="AE21" s="36">
        <f>IF(AK17="","",AK17)</f>
        <v>1</v>
      </c>
      <c r="AF21" s="37"/>
      <c r="AG21" s="36">
        <f>IF(AM19="","",AM19)</f>
        <v>0</v>
      </c>
      <c r="AH21" s="37"/>
      <c r="AI21" s="36">
        <f>IF(AK19="","",AK19)</f>
        <v>0</v>
      </c>
      <c r="AJ21" s="37"/>
      <c r="AK21" s="54"/>
      <c r="AL21" s="55"/>
      <c r="AM21" s="55"/>
      <c r="AN21" s="56"/>
      <c r="AO21" s="42">
        <v>1</v>
      </c>
      <c r="AP21" s="43"/>
      <c r="AQ21" s="42">
        <v>0</v>
      </c>
      <c r="AR21" s="43"/>
      <c r="AS21" s="40"/>
      <c r="AT21" s="41"/>
      <c r="AU21" s="40"/>
      <c r="AV21" s="41"/>
      <c r="AW21" s="40"/>
      <c r="AX21" s="41"/>
      <c r="AY21" s="40"/>
      <c r="AZ21" s="41"/>
      <c r="BA21" s="40"/>
      <c r="BB21" s="41"/>
      <c r="BC21" s="40"/>
      <c r="BD21" s="41"/>
      <c r="BE21" s="40"/>
      <c r="BF21" s="41"/>
      <c r="BG21" s="40"/>
      <c r="BH21" s="41"/>
      <c r="BO21" s="44"/>
    </row>
    <row r="22" spans="1:67" ht="36.75" customHeight="1" x14ac:dyDescent="0.15">
      <c r="A22" s="51" t="s">
        <v>74</v>
      </c>
      <c r="B22" s="52"/>
      <c r="C22" s="52"/>
      <c r="D22" s="53"/>
      <c r="E22" s="33" t="str">
        <f t="shared" ref="E22" si="18">IF(E23="","",IF(E23=G23,"△",IF(E23&gt;G23,"○","×")))</f>
        <v>×</v>
      </c>
      <c r="F22" s="34"/>
      <c r="G22" s="34"/>
      <c r="H22" s="35"/>
      <c r="I22" s="33" t="str">
        <f t="shared" ref="I22" si="19">IF(I23="","",IF(I23=K23,"△",IF(I23&gt;K23,"○","×")))</f>
        <v>×</v>
      </c>
      <c r="J22" s="34"/>
      <c r="K22" s="34"/>
      <c r="L22" s="35"/>
      <c r="M22" s="33" t="str">
        <f>IF(M23="","",IF(M23=O23,"△",IF(M23&gt;O23,"○","×")))</f>
        <v>×</v>
      </c>
      <c r="N22" s="34"/>
      <c r="O22" s="34"/>
      <c r="P22" s="35"/>
      <c r="Q22" s="33" t="str">
        <f t="shared" ref="Q22" si="20">IF(Q23="","",IF(Q23=S23,"△",IF(Q23&gt;S23,"○","×")))</f>
        <v>△</v>
      </c>
      <c r="R22" s="34"/>
      <c r="S22" s="34"/>
      <c r="T22" s="35"/>
      <c r="U22" s="33" t="str">
        <f>IF(U23="","",IF(U23=W23,"△",IF(U23&gt;W23,"○","×")))</f>
        <v>○</v>
      </c>
      <c r="V22" s="34"/>
      <c r="W22" s="34"/>
      <c r="X22" s="35"/>
      <c r="Y22" s="33" t="str">
        <f t="shared" ref="Y22" si="21">IF(Y23="","",IF(Y23=AA23,"△",IF(Y23&gt;AA23,"○","×")))</f>
        <v>×</v>
      </c>
      <c r="Z22" s="34"/>
      <c r="AA22" s="34"/>
      <c r="AB22" s="35"/>
      <c r="AC22" s="33" t="str">
        <f>IF(AC23="","",IF(AC23=AE23,"△",IF(AC23&gt;AE23,"○","×")))</f>
        <v>×</v>
      </c>
      <c r="AD22" s="34"/>
      <c r="AE22" s="34"/>
      <c r="AF22" s="35"/>
      <c r="AG22" s="33" t="str">
        <f>IF(AG23="","",IF(AG23=AI23,"△",IF(AG23&gt;AI23,"○","×")))</f>
        <v>×</v>
      </c>
      <c r="AH22" s="34"/>
      <c r="AI22" s="34"/>
      <c r="AJ22" s="35"/>
      <c r="AK22" s="33" t="str">
        <f>IF(AK23="","",IF(AK23=AM23,"△",IF(AK23&gt;AM23,"○","×")))</f>
        <v>×</v>
      </c>
      <c r="AL22" s="34"/>
      <c r="AM22" s="34"/>
      <c r="AN22" s="35"/>
      <c r="AO22" s="45">
        <v>0</v>
      </c>
      <c r="AP22" s="46"/>
      <c r="AQ22" s="46"/>
      <c r="AR22" s="47"/>
      <c r="AS22" s="38">
        <f xml:space="preserve"> IF($BN$4=0,"", COUNTIF(E22:AR22,"○"))</f>
        <v>1</v>
      </c>
      <c r="AT22" s="39"/>
      <c r="AU22" s="38">
        <f xml:space="preserve"> IF($BN$4=0,"", COUNTIF(E22:AR22,"×"))</f>
        <v>7</v>
      </c>
      <c r="AV22" s="39"/>
      <c r="AW22" s="38">
        <f xml:space="preserve"> IF($BN$4=0,"", COUNTIF(E22:AR22,"△"))</f>
        <v>1</v>
      </c>
      <c r="AX22" s="39"/>
      <c r="AY22" s="38">
        <f>IF($BN$4=0,"", AS22*3+AW22)</f>
        <v>4</v>
      </c>
      <c r="AZ22" s="39"/>
      <c r="BA22" s="38">
        <f>IF($BN$4=0,"",SUM(E23,I23,M23,Q23,U23,Y23,AC23,AO23))</f>
        <v>3</v>
      </c>
      <c r="BB22" s="39"/>
      <c r="BC22" s="38">
        <f>IF($BN$4=0,"",SUM(G23,K23,O23,S23,W23,AA23,AE23,AQ23))</f>
        <v>13</v>
      </c>
      <c r="BD22" s="39"/>
      <c r="BE22" s="38">
        <f>IF($BN$4=0,"",SUM(BA22,-BC22))</f>
        <v>-10</v>
      </c>
      <c r="BF22" s="39"/>
      <c r="BG22" s="38">
        <f t="shared" ref="BG22" si="22">IF($BN$4=0,"",_xlfn.RANK.EQ(BO22,$BO$4:$BO$23))</f>
        <v>9</v>
      </c>
      <c r="BH22" s="39"/>
      <c r="BO22" s="44">
        <f>IF($BN$4=0,"",10000000000+(AY22*100000000)+(100000+(BE22*1000))+(BA22))</f>
        <v>10400090003</v>
      </c>
    </row>
    <row r="23" spans="1:67" ht="24" customHeight="1" x14ac:dyDescent="0.15">
      <c r="A23" s="54"/>
      <c r="B23" s="55"/>
      <c r="C23" s="55"/>
      <c r="D23" s="56"/>
      <c r="E23" s="36">
        <f>IF(AQ5="","",AQ5)</f>
        <v>0</v>
      </c>
      <c r="F23" s="37"/>
      <c r="G23" s="36">
        <f>IF(AO5="","",AO5)</f>
        <v>3</v>
      </c>
      <c r="H23" s="37"/>
      <c r="I23" s="36">
        <f>IF(AQ7="","",AQ7)</f>
        <v>0</v>
      </c>
      <c r="J23" s="37"/>
      <c r="K23" s="36">
        <f>IF(AO7="","",AO7)</f>
        <v>3</v>
      </c>
      <c r="L23" s="37"/>
      <c r="M23" s="36">
        <f>IF(AQ9="","",AQ9)</f>
        <v>1</v>
      </c>
      <c r="N23" s="37"/>
      <c r="O23" s="36">
        <f>IF(AO9="","",AO9)</f>
        <v>2</v>
      </c>
      <c r="P23" s="37"/>
      <c r="Q23" s="36">
        <f>IF(AQ11="","",AQ11)</f>
        <v>1</v>
      </c>
      <c r="R23" s="37"/>
      <c r="S23" s="36">
        <f>IF(AO11="","",AO11)</f>
        <v>1</v>
      </c>
      <c r="T23" s="37"/>
      <c r="U23" s="36">
        <f>IF(AQ13="","",AQ13)</f>
        <v>1</v>
      </c>
      <c r="V23" s="37"/>
      <c r="W23" s="36">
        <f>IF(AO13="","",AO13)</f>
        <v>0</v>
      </c>
      <c r="X23" s="37"/>
      <c r="Y23" s="36">
        <f>IF(AQ15="","",AQ15)</f>
        <v>0</v>
      </c>
      <c r="Z23" s="37"/>
      <c r="AA23" s="36">
        <f>IF(AO15="","",AO15)</f>
        <v>1</v>
      </c>
      <c r="AB23" s="37"/>
      <c r="AC23" s="36">
        <f>IF(AQ17="","",AQ17)</f>
        <v>0</v>
      </c>
      <c r="AD23" s="37"/>
      <c r="AE23" s="36">
        <f>IF(AO17="","",AO17)</f>
        <v>3</v>
      </c>
      <c r="AF23" s="37"/>
      <c r="AG23" s="36">
        <f>IF(AQ19="","",AQ19)</f>
        <v>1</v>
      </c>
      <c r="AH23" s="37"/>
      <c r="AI23" s="36">
        <f>IF(AO19="","",AO19)</f>
        <v>2</v>
      </c>
      <c r="AJ23" s="37"/>
      <c r="AK23" s="36">
        <f>IF(AQ21="","",AQ21)</f>
        <v>0</v>
      </c>
      <c r="AL23" s="37"/>
      <c r="AM23" s="36">
        <f>IF(AO21="","",AO21)</f>
        <v>1</v>
      </c>
      <c r="AN23" s="37"/>
      <c r="AO23" s="48" t="str">
        <f>IF(BC21="","",BC21)</f>
        <v/>
      </c>
      <c r="AP23" s="49"/>
      <c r="AQ23" s="49" t="str">
        <f>IF(BA21="","",BA21)</f>
        <v/>
      </c>
      <c r="AR23" s="50"/>
      <c r="AS23" s="40"/>
      <c r="AT23" s="41"/>
      <c r="AU23" s="40"/>
      <c r="AV23" s="41"/>
      <c r="AW23" s="40"/>
      <c r="AX23" s="41"/>
      <c r="AY23" s="40"/>
      <c r="AZ23" s="41"/>
      <c r="BA23" s="40"/>
      <c r="BB23" s="41"/>
      <c r="BC23" s="40"/>
      <c r="BD23" s="41"/>
      <c r="BE23" s="40"/>
      <c r="BF23" s="41"/>
      <c r="BG23" s="40"/>
      <c r="BH23" s="41"/>
      <c r="BO23" s="44"/>
    </row>
    <row r="33" spans="3:9" x14ac:dyDescent="0.15">
      <c r="C33" s="6" t="s">
        <v>62</v>
      </c>
      <c r="E33" s="6" t="s">
        <v>63</v>
      </c>
      <c r="F33" s="6" t="s">
        <v>29</v>
      </c>
      <c r="H33" s="6">
        <v>9</v>
      </c>
      <c r="I33" s="6" t="s">
        <v>55</v>
      </c>
    </row>
    <row r="34" spans="3:9" x14ac:dyDescent="0.15">
      <c r="C34" s="6" t="s">
        <v>27</v>
      </c>
      <c r="E34" s="6">
        <v>6</v>
      </c>
      <c r="F34" s="6" t="s">
        <v>36</v>
      </c>
      <c r="H34" s="6">
        <v>10</v>
      </c>
      <c r="I34" s="6" t="s">
        <v>56</v>
      </c>
    </row>
    <row r="35" spans="3:9" x14ac:dyDescent="0.15">
      <c r="C35" s="6" t="s">
        <v>50</v>
      </c>
      <c r="E35" s="6">
        <v>7</v>
      </c>
      <c r="F35" s="6" t="s">
        <v>53</v>
      </c>
    </row>
    <row r="36" spans="3:9" x14ac:dyDescent="0.15">
      <c r="C36" s="6" t="s">
        <v>28</v>
      </c>
      <c r="E36" s="6" t="s">
        <v>64</v>
      </c>
      <c r="F36" s="6" t="s">
        <v>37</v>
      </c>
    </row>
    <row r="40" spans="3:9" x14ac:dyDescent="0.15">
      <c r="C40" s="51"/>
      <c r="D40" s="52"/>
      <c r="E40" s="52"/>
      <c r="F40" s="53"/>
    </row>
    <row r="41" spans="3:9" x14ac:dyDescent="0.15">
      <c r="C41" s="54"/>
      <c r="D41" s="55"/>
      <c r="E41" s="55"/>
      <c r="F41" s="56"/>
    </row>
  </sheetData>
  <mergeCells count="402">
    <mergeCell ref="BO6:BO7"/>
    <mergeCell ref="BO8:BO9"/>
    <mergeCell ref="BO10:BO11"/>
    <mergeCell ref="BO12:BO13"/>
    <mergeCell ref="BO14:BO15"/>
    <mergeCell ref="BO20:BO21"/>
    <mergeCell ref="BO22:BO23"/>
    <mergeCell ref="BO18:BO19"/>
    <mergeCell ref="C40:F41"/>
    <mergeCell ref="AY22:AZ23"/>
    <mergeCell ref="BA22:BB23"/>
    <mergeCell ref="BC22:BD23"/>
    <mergeCell ref="BE22:BF23"/>
    <mergeCell ref="BG20:BH21"/>
    <mergeCell ref="BG22:BH23"/>
    <mergeCell ref="BC20:BD21"/>
    <mergeCell ref="AS12:AT13"/>
    <mergeCell ref="AU12:AV13"/>
    <mergeCell ref="AW12:AX13"/>
    <mergeCell ref="AS16:AT17"/>
    <mergeCell ref="AU16:AV17"/>
    <mergeCell ref="AW16:AX17"/>
    <mergeCell ref="AY16:AZ17"/>
    <mergeCell ref="BA16:BB17"/>
    <mergeCell ref="BO4:BO5"/>
    <mergeCell ref="BG4:BH5"/>
    <mergeCell ref="BG6:BH7"/>
    <mergeCell ref="BG8:BH9"/>
    <mergeCell ref="BG10:BH11"/>
    <mergeCell ref="BG12:BH13"/>
    <mergeCell ref="AY14:AZ15"/>
    <mergeCell ref="BA14:BB15"/>
    <mergeCell ref="BC14:BD15"/>
    <mergeCell ref="BE14:BF15"/>
    <mergeCell ref="BE10:BF11"/>
    <mergeCell ref="BA6:BB7"/>
    <mergeCell ref="BC6:BD7"/>
    <mergeCell ref="BE6:BF7"/>
    <mergeCell ref="BA4:BB5"/>
    <mergeCell ref="BC4:BD5"/>
    <mergeCell ref="BE4:BF5"/>
    <mergeCell ref="BG14:BH15"/>
    <mergeCell ref="AY10:AZ11"/>
    <mergeCell ref="BA10:BB11"/>
    <mergeCell ref="BC10:BD11"/>
    <mergeCell ref="AY12:AZ13"/>
    <mergeCell ref="BA12:BB13"/>
    <mergeCell ref="BC12:BD13"/>
    <mergeCell ref="AY8:AZ9"/>
    <mergeCell ref="BA8:BB9"/>
    <mergeCell ref="BC8:BD9"/>
    <mergeCell ref="BE8:BF9"/>
    <mergeCell ref="AC23:AD23"/>
    <mergeCell ref="AE23:AF23"/>
    <mergeCell ref="AO17:AP17"/>
    <mergeCell ref="AQ17:AR17"/>
    <mergeCell ref="AO11:AP11"/>
    <mergeCell ref="AQ11:AR11"/>
    <mergeCell ref="AS22:AT23"/>
    <mergeCell ref="AU22:AV23"/>
    <mergeCell ref="AW22:AX23"/>
    <mergeCell ref="AS14:AT15"/>
    <mergeCell ref="AU14:AV15"/>
    <mergeCell ref="AW14:AX15"/>
    <mergeCell ref="AS10:AT11"/>
    <mergeCell ref="AU10:AV11"/>
    <mergeCell ref="AW10:AX11"/>
    <mergeCell ref="AS20:AT21"/>
    <mergeCell ref="AU20:AV21"/>
    <mergeCell ref="AW20:AX21"/>
    <mergeCell ref="AY20:AZ21"/>
    <mergeCell ref="BA20:BB21"/>
    <mergeCell ref="Y23:Z23"/>
    <mergeCell ref="AA23:AB23"/>
    <mergeCell ref="U21:V21"/>
    <mergeCell ref="W21:X21"/>
    <mergeCell ref="Y21:Z21"/>
    <mergeCell ref="AA21:AB21"/>
    <mergeCell ref="Y22:AB22"/>
    <mergeCell ref="AU8:AV9"/>
    <mergeCell ref="AW8:AX9"/>
    <mergeCell ref="Y10:AB10"/>
    <mergeCell ref="AC10:AF10"/>
    <mergeCell ref="AO10:AR10"/>
    <mergeCell ref="Y11:Z11"/>
    <mergeCell ref="AA11:AB11"/>
    <mergeCell ref="AC11:AD11"/>
    <mergeCell ref="AE11:AF11"/>
    <mergeCell ref="AG11:AH11"/>
    <mergeCell ref="AI11:AJ11"/>
    <mergeCell ref="AK11:AL11"/>
    <mergeCell ref="AM11:AN11"/>
    <mergeCell ref="AC14:AF14"/>
    <mergeCell ref="Y13:Z13"/>
    <mergeCell ref="AA13:AB13"/>
    <mergeCell ref="M10:P10"/>
    <mergeCell ref="U10:X10"/>
    <mergeCell ref="I11:J11"/>
    <mergeCell ref="K11:L11"/>
    <mergeCell ref="M11:N11"/>
    <mergeCell ref="O11:P11"/>
    <mergeCell ref="E13:F13"/>
    <mergeCell ref="G13:H13"/>
    <mergeCell ref="I13:J13"/>
    <mergeCell ref="K13:L13"/>
    <mergeCell ref="M13:N13"/>
    <mergeCell ref="O13:P13"/>
    <mergeCell ref="Q13:R13"/>
    <mergeCell ref="S13:T13"/>
    <mergeCell ref="Q10:T11"/>
    <mergeCell ref="U12:X13"/>
    <mergeCell ref="U11:V11"/>
    <mergeCell ref="W11:X11"/>
    <mergeCell ref="AC13:AD13"/>
    <mergeCell ref="AE13:AF13"/>
    <mergeCell ref="U15:V15"/>
    <mergeCell ref="W15:X15"/>
    <mergeCell ref="AC15:AD15"/>
    <mergeCell ref="AE15:AF15"/>
    <mergeCell ref="M5:N5"/>
    <mergeCell ref="O5:P5"/>
    <mergeCell ref="Q5:R5"/>
    <mergeCell ref="S5:T5"/>
    <mergeCell ref="U5:V5"/>
    <mergeCell ref="W5:X5"/>
    <mergeCell ref="Y7:Z7"/>
    <mergeCell ref="AA7:AB7"/>
    <mergeCell ref="AC7:AD7"/>
    <mergeCell ref="M7:N7"/>
    <mergeCell ref="O7:P7"/>
    <mergeCell ref="Q7:R7"/>
    <mergeCell ref="S7:T7"/>
    <mergeCell ref="U7:V7"/>
    <mergeCell ref="W7:X7"/>
    <mergeCell ref="Q8:T8"/>
    <mergeCell ref="Y6:AB6"/>
    <mergeCell ref="AC6:AF6"/>
    <mergeCell ref="A12:D13"/>
    <mergeCell ref="A14:D15"/>
    <mergeCell ref="A20:D21"/>
    <mergeCell ref="A22:D23"/>
    <mergeCell ref="E7:F7"/>
    <mergeCell ref="G7:H7"/>
    <mergeCell ref="E9:F9"/>
    <mergeCell ref="G9:H9"/>
    <mergeCell ref="E11:F11"/>
    <mergeCell ref="G11:H11"/>
    <mergeCell ref="E22:H22"/>
    <mergeCell ref="E14:H14"/>
    <mergeCell ref="E23:F23"/>
    <mergeCell ref="G23:H23"/>
    <mergeCell ref="E21:F21"/>
    <mergeCell ref="G21:H21"/>
    <mergeCell ref="E15:F15"/>
    <mergeCell ref="G15:H15"/>
    <mergeCell ref="E19:F19"/>
    <mergeCell ref="G19:H19"/>
    <mergeCell ref="I5:J5"/>
    <mergeCell ref="K5:L5"/>
    <mergeCell ref="A4:D5"/>
    <mergeCell ref="A6:D7"/>
    <mergeCell ref="A8:D9"/>
    <mergeCell ref="A10:D11"/>
    <mergeCell ref="E4:H5"/>
    <mergeCell ref="I6:L7"/>
    <mergeCell ref="I9:J9"/>
    <mergeCell ref="K9:L9"/>
    <mergeCell ref="E10:H10"/>
    <mergeCell ref="I10:L10"/>
    <mergeCell ref="I4:L4"/>
    <mergeCell ref="E8:H8"/>
    <mergeCell ref="I8:L8"/>
    <mergeCell ref="BE20:BF21"/>
    <mergeCell ref="U20:X20"/>
    <mergeCell ref="Y20:AB20"/>
    <mergeCell ref="E20:H20"/>
    <mergeCell ref="I20:L20"/>
    <mergeCell ref="M20:P20"/>
    <mergeCell ref="Q20:T20"/>
    <mergeCell ref="I23:J23"/>
    <mergeCell ref="K23:L23"/>
    <mergeCell ref="M23:N23"/>
    <mergeCell ref="O23:P23"/>
    <mergeCell ref="I21:J21"/>
    <mergeCell ref="K21:L21"/>
    <mergeCell ref="M21:N21"/>
    <mergeCell ref="O21:P21"/>
    <mergeCell ref="Q21:R21"/>
    <mergeCell ref="S21:T21"/>
    <mergeCell ref="AO21:AP21"/>
    <mergeCell ref="AQ21:AR21"/>
    <mergeCell ref="AC22:AF22"/>
    <mergeCell ref="Q23:R23"/>
    <mergeCell ref="S23:T23"/>
    <mergeCell ref="U23:V23"/>
    <mergeCell ref="W23:X23"/>
    <mergeCell ref="I14:L14"/>
    <mergeCell ref="M14:P14"/>
    <mergeCell ref="Q14:T14"/>
    <mergeCell ref="U14:X14"/>
    <mergeCell ref="BE12:BF13"/>
    <mergeCell ref="Y12:AB12"/>
    <mergeCell ref="AC12:AF12"/>
    <mergeCell ref="AO12:AR12"/>
    <mergeCell ref="E12:H12"/>
    <mergeCell ref="I12:L12"/>
    <mergeCell ref="M12:P12"/>
    <mergeCell ref="Q12:T12"/>
    <mergeCell ref="Y14:AB15"/>
    <mergeCell ref="AO14:AR14"/>
    <mergeCell ref="AO13:AP13"/>
    <mergeCell ref="AQ13:AR13"/>
    <mergeCell ref="I15:J15"/>
    <mergeCell ref="K15:L15"/>
    <mergeCell ref="M15:N15"/>
    <mergeCell ref="O15:P15"/>
    <mergeCell ref="Q15:R15"/>
    <mergeCell ref="S15:T15"/>
    <mergeCell ref="AO15:AP15"/>
    <mergeCell ref="AQ15:AR15"/>
    <mergeCell ref="AO6:AR6"/>
    <mergeCell ref="E6:H6"/>
    <mergeCell ref="M6:P6"/>
    <mergeCell ref="Q6:T6"/>
    <mergeCell ref="U6:X6"/>
    <mergeCell ref="AE7:AF7"/>
    <mergeCell ref="AO7:AP7"/>
    <mergeCell ref="AQ7:AR7"/>
    <mergeCell ref="M8:P9"/>
    <mergeCell ref="Y9:Z9"/>
    <mergeCell ref="AA9:AB9"/>
    <mergeCell ref="AC9:AD9"/>
    <mergeCell ref="AE9:AF9"/>
    <mergeCell ref="AO9:AP9"/>
    <mergeCell ref="AQ9:AR9"/>
    <mergeCell ref="Q9:R9"/>
    <mergeCell ref="S9:T9"/>
    <mergeCell ref="U9:V9"/>
    <mergeCell ref="W9:X9"/>
    <mergeCell ref="AY3:AZ3"/>
    <mergeCell ref="BA3:BB3"/>
    <mergeCell ref="BC3:BD3"/>
    <mergeCell ref="BE3:BF3"/>
    <mergeCell ref="BG3:BH3"/>
    <mergeCell ref="U8:X8"/>
    <mergeCell ref="Y8:AB8"/>
    <mergeCell ref="AC8:AF8"/>
    <mergeCell ref="AO8:AR8"/>
    <mergeCell ref="Y5:Z5"/>
    <mergeCell ref="AA5:AB5"/>
    <mergeCell ref="AC5:AD5"/>
    <mergeCell ref="AE5:AF5"/>
    <mergeCell ref="AO5:AP5"/>
    <mergeCell ref="AQ5:AR5"/>
    <mergeCell ref="AS4:AT5"/>
    <mergeCell ref="AU4:AV5"/>
    <mergeCell ref="AW4:AX5"/>
    <mergeCell ref="AY4:AZ5"/>
    <mergeCell ref="AS6:AT7"/>
    <mergeCell ref="AU6:AV7"/>
    <mergeCell ref="AW6:AX7"/>
    <mergeCell ref="AY6:AZ7"/>
    <mergeCell ref="AS8:AT9"/>
    <mergeCell ref="M4:P4"/>
    <mergeCell ref="Q4:T4"/>
    <mergeCell ref="Y3:AB3"/>
    <mergeCell ref="AC3:AF3"/>
    <mergeCell ref="AO3:AR3"/>
    <mergeCell ref="AS3:AT3"/>
    <mergeCell ref="AU3:AV3"/>
    <mergeCell ref="AW3:AX3"/>
    <mergeCell ref="A3:D3"/>
    <mergeCell ref="E3:H3"/>
    <mergeCell ref="I3:L3"/>
    <mergeCell ref="M3:P3"/>
    <mergeCell ref="Q3:T3"/>
    <mergeCell ref="U3:X3"/>
    <mergeCell ref="U4:X4"/>
    <mergeCell ref="Y4:AB4"/>
    <mergeCell ref="AC4:AF4"/>
    <mergeCell ref="AO4:AR4"/>
    <mergeCell ref="AG3:AJ3"/>
    <mergeCell ref="AG4:AJ4"/>
    <mergeCell ref="AK3:AN3"/>
    <mergeCell ref="AK4:AN4"/>
    <mergeCell ref="AG5:AH5"/>
    <mergeCell ref="AI5:AJ5"/>
    <mergeCell ref="AG6:AJ6"/>
    <mergeCell ref="AG7:AH7"/>
    <mergeCell ref="AI7:AJ7"/>
    <mergeCell ref="AG8:AJ8"/>
    <mergeCell ref="AG9:AH9"/>
    <mergeCell ref="AI9:AJ9"/>
    <mergeCell ref="AG10:AJ10"/>
    <mergeCell ref="AG12:AJ12"/>
    <mergeCell ref="AG13:AH13"/>
    <mergeCell ref="AI13:AJ13"/>
    <mergeCell ref="AG14:AJ14"/>
    <mergeCell ref="AG15:AH15"/>
    <mergeCell ref="AI15:AJ15"/>
    <mergeCell ref="AG22:AJ22"/>
    <mergeCell ref="AG23:AH23"/>
    <mergeCell ref="AI23:AJ23"/>
    <mergeCell ref="AK5:AL5"/>
    <mergeCell ref="AM5:AN5"/>
    <mergeCell ref="AK6:AN6"/>
    <mergeCell ref="AK7:AL7"/>
    <mergeCell ref="AM7:AN7"/>
    <mergeCell ref="AK8:AN8"/>
    <mergeCell ref="AK9:AL9"/>
    <mergeCell ref="AM9:AN9"/>
    <mergeCell ref="AK10:AN10"/>
    <mergeCell ref="AK12:AN12"/>
    <mergeCell ref="AK13:AL13"/>
    <mergeCell ref="AM13:AN13"/>
    <mergeCell ref="AK14:AN14"/>
    <mergeCell ref="AK15:AL15"/>
    <mergeCell ref="AM15:AN15"/>
    <mergeCell ref="AK20:AN21"/>
    <mergeCell ref="AK22:AN22"/>
    <mergeCell ref="AK23:AL23"/>
    <mergeCell ref="AM23:AN23"/>
    <mergeCell ref="AK18:AN18"/>
    <mergeCell ref="AK19:AL19"/>
    <mergeCell ref="AM19:AN19"/>
    <mergeCell ref="AO22:AR22"/>
    <mergeCell ref="AO23:AP23"/>
    <mergeCell ref="AQ23:AR23"/>
    <mergeCell ref="A16:D17"/>
    <mergeCell ref="E16:H16"/>
    <mergeCell ref="I16:L16"/>
    <mergeCell ref="M16:P16"/>
    <mergeCell ref="Q16:T16"/>
    <mergeCell ref="U16:X16"/>
    <mergeCell ref="Y16:AB16"/>
    <mergeCell ref="AC16:AF17"/>
    <mergeCell ref="A18:D19"/>
    <mergeCell ref="E18:H18"/>
    <mergeCell ref="I18:L18"/>
    <mergeCell ref="M18:P18"/>
    <mergeCell ref="Q18:T18"/>
    <mergeCell ref="U18:X18"/>
    <mergeCell ref="Y18:AB18"/>
    <mergeCell ref="AG18:AJ19"/>
    <mergeCell ref="I22:L22"/>
    <mergeCell ref="M22:P22"/>
    <mergeCell ref="Q22:T22"/>
    <mergeCell ref="U22:X22"/>
    <mergeCell ref="AA19:AB19"/>
    <mergeCell ref="BE16:BF17"/>
    <mergeCell ref="BG16:BH17"/>
    <mergeCell ref="BO16:BO17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W17:X17"/>
    <mergeCell ref="Y17:Z17"/>
    <mergeCell ref="AA17:AB17"/>
    <mergeCell ref="AG16:AJ16"/>
    <mergeCell ref="AK16:AN16"/>
    <mergeCell ref="AO16:AR16"/>
    <mergeCell ref="AG17:AH17"/>
    <mergeCell ref="AI17:AJ17"/>
    <mergeCell ref="AK17:AL17"/>
    <mergeCell ref="AM17:AN17"/>
    <mergeCell ref="BC16:BD17"/>
    <mergeCell ref="AS18:AT19"/>
    <mergeCell ref="AU18:AV19"/>
    <mergeCell ref="AW18:AX19"/>
    <mergeCell ref="AY18:AZ19"/>
    <mergeCell ref="BA18:BB19"/>
    <mergeCell ref="BC18:BD19"/>
    <mergeCell ref="BE18:BF19"/>
    <mergeCell ref="BG18:BH19"/>
    <mergeCell ref="AO18:AR18"/>
    <mergeCell ref="AO19:AP19"/>
    <mergeCell ref="AQ19:AR19"/>
    <mergeCell ref="I19:J19"/>
    <mergeCell ref="K19:L19"/>
    <mergeCell ref="M19:N19"/>
    <mergeCell ref="O19:P19"/>
    <mergeCell ref="Q19:R19"/>
    <mergeCell ref="S19:T19"/>
    <mergeCell ref="U19:V19"/>
    <mergeCell ref="W19:X19"/>
    <mergeCell ref="Y19:Z19"/>
    <mergeCell ref="AO20:AR20"/>
    <mergeCell ref="AC18:AF18"/>
    <mergeCell ref="AC19:AD19"/>
    <mergeCell ref="AE19:AF19"/>
    <mergeCell ref="AC20:AF20"/>
    <mergeCell ref="AC21:AD21"/>
    <mergeCell ref="AE21:AF21"/>
    <mergeCell ref="AG20:AJ20"/>
    <mergeCell ref="AG21:AH21"/>
    <mergeCell ref="AI21:AJ21"/>
  </mergeCells>
  <phoneticPr fontId="1"/>
  <hyperlinks>
    <hyperlink ref="W7" r:id="rId1" display="\\" xr:uid="{2C11F3F3-E981-4F6C-91E6-D9808D4E0745}"/>
  </hyperlinks>
  <printOptions horizontalCentered="1"/>
  <pageMargins left="0.39370078740157483" right="0.39370078740157483" top="0.59055118110236227" bottom="0.39370078740157483" header="0.39370078740157483" footer="0.31496062992125984"/>
  <pageSetup paperSize="9" scale="74" fitToHeight="0" orientation="landscape" r:id="rId2"/>
  <headerFooter alignWithMargins="0"/>
  <rowBreaks count="1" manualBreakCount="1">
    <brk id="23" max="51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9C448-11D5-4198-B4D4-B24861AE122F}">
  <dimension ref="E4:K17"/>
  <sheetViews>
    <sheetView tabSelected="1" workbookViewId="0">
      <selection activeCell="N20" sqref="N20"/>
    </sheetView>
  </sheetViews>
  <sheetFormatPr defaultRowHeight="13.5" x14ac:dyDescent="0.15"/>
  <sheetData>
    <row r="4" spans="5:11" x14ac:dyDescent="0.15">
      <c r="E4" t="s">
        <v>76</v>
      </c>
      <c r="F4" s="7">
        <v>0.33333333333333331</v>
      </c>
      <c r="H4" t="s">
        <v>76</v>
      </c>
      <c r="I4" s="7">
        <v>0.33333333333333331</v>
      </c>
    </row>
    <row r="5" spans="5:11" x14ac:dyDescent="0.15">
      <c r="F5" s="7">
        <v>0.375</v>
      </c>
      <c r="I5" s="7">
        <v>0.3888888888888889</v>
      </c>
      <c r="J5" s="7"/>
      <c r="K5" s="7"/>
    </row>
    <row r="6" spans="5:11" x14ac:dyDescent="0.15">
      <c r="F6" s="7">
        <v>0.40277777777777779</v>
      </c>
      <c r="I6" s="7">
        <v>0.41666666666666669</v>
      </c>
      <c r="J6" s="7"/>
    </row>
    <row r="7" spans="5:11" x14ac:dyDescent="0.15">
      <c r="F7" s="7">
        <v>0.43055555555555602</v>
      </c>
      <c r="I7" s="7">
        <v>0.44444444444444398</v>
      </c>
      <c r="J7" s="7"/>
    </row>
    <row r="8" spans="5:11" x14ac:dyDescent="0.15">
      <c r="F8" s="7">
        <v>0.45833333333333298</v>
      </c>
      <c r="I8" s="7">
        <v>0.47222222222222199</v>
      </c>
      <c r="J8" s="7"/>
    </row>
    <row r="9" spans="5:11" x14ac:dyDescent="0.15">
      <c r="F9" s="7">
        <v>0.48611111111111099</v>
      </c>
      <c r="I9" s="7">
        <v>0.5</v>
      </c>
      <c r="J9" s="7"/>
    </row>
    <row r="10" spans="5:11" x14ac:dyDescent="0.15">
      <c r="I10" s="7"/>
      <c r="J10" s="7"/>
    </row>
    <row r="11" spans="5:11" x14ac:dyDescent="0.15">
      <c r="I11" s="7"/>
      <c r="J11" s="7"/>
    </row>
    <row r="12" spans="5:11" x14ac:dyDescent="0.15">
      <c r="F12" s="7">
        <v>0.52083333333333337</v>
      </c>
      <c r="I12" s="7">
        <v>0.52083333333333337</v>
      </c>
      <c r="J12" s="7"/>
    </row>
    <row r="13" spans="5:11" x14ac:dyDescent="0.15">
      <c r="F13" s="7">
        <v>0.54861111111111116</v>
      </c>
      <c r="I13" s="7">
        <v>0.54861111111111116</v>
      </c>
      <c r="J13" s="7"/>
    </row>
    <row r="14" spans="5:11" x14ac:dyDescent="0.15">
      <c r="F14" s="7">
        <v>0.57638888888888895</v>
      </c>
      <c r="I14" s="7">
        <v>0.57638888888888895</v>
      </c>
      <c r="J14" s="7"/>
    </row>
    <row r="15" spans="5:11" x14ac:dyDescent="0.15">
      <c r="F15" s="7">
        <v>0.60416666666666696</v>
      </c>
      <c r="I15" s="7">
        <v>0.60416666666666696</v>
      </c>
      <c r="J15" s="7"/>
    </row>
    <row r="16" spans="5:11" x14ac:dyDescent="0.15">
      <c r="F16" s="7">
        <v>0.63194444444444398</v>
      </c>
      <c r="I16" s="7">
        <v>0.63194444444444398</v>
      </c>
      <c r="J16" s="7"/>
    </row>
    <row r="17" spans="5:9" x14ac:dyDescent="0.15">
      <c r="E17" t="s">
        <v>75</v>
      </c>
      <c r="F17" s="7">
        <v>0.65972222222222199</v>
      </c>
      <c r="H17" t="s">
        <v>75</v>
      </c>
      <c r="I17" s="7">
        <v>0.65972222222222199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要綱</vt:lpstr>
      <vt:lpstr>星取表計算シート</vt:lpstr>
      <vt:lpstr>Sheet1</vt:lpstr>
      <vt:lpstr>星取表計算シート!Print_Area</vt:lpstr>
      <vt:lpstr>要綱!Print_Area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川上琢也</cp:lastModifiedBy>
  <cp:lastPrinted>2024-11-03T12:11:13Z</cp:lastPrinted>
  <dcterms:created xsi:type="dcterms:W3CDTF">2004-05-13T04:54:00Z</dcterms:created>
  <dcterms:modified xsi:type="dcterms:W3CDTF">2024-11-05T02:24:28Z</dcterms:modified>
</cp:coreProperties>
</file>